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oard Materials\2024 LHC Board Matters\Budget and Finance Committee Meetings 2024\Tuesday, June 11, 2024 BFC Meeting\"/>
    </mc:Choice>
  </mc:AlternateContent>
  <bookViews>
    <workbookView xWindow="0" yWindow="0" windowWidth="28800" windowHeight="11475" firstSheet="1" activeTab="1"/>
  </bookViews>
  <sheets>
    <sheet name="FY18 Budget Summary-Funding" sheetId="1" state="hidden" r:id="rId1"/>
    <sheet name="2 Month Budget" sheetId="39" r:id="rId2"/>
    <sheet name="Summary" sheetId="38" r:id="rId3"/>
    <sheet name="Staff-Funding Sources %" sheetId="7" state="hidden" r:id="rId4"/>
  </sheets>
  <externalReferences>
    <externalReference r:id="rId5"/>
    <externalReference r:id="rId6"/>
  </externalReferences>
  <definedNames>
    <definedName name="_xlnm._FilterDatabase" localSheetId="3" hidden="1">'Staff-Funding Sources %'!$C$8:$C$9</definedName>
    <definedName name="Accounting">#REF!</definedName>
    <definedName name="Administration">#REF!</definedName>
    <definedName name="Board">#REF!</definedName>
    <definedName name="Budgets">[1]Lists!$A$2:$A$19</definedName>
    <definedName name="BudgetUnits">#REF!</definedName>
    <definedName name="CODES">[2]Lists!$A$2:$A$63</definedName>
    <definedName name="Compliance">#REF!</definedName>
    <definedName name="ContinuingNew">#REF!</definedName>
    <definedName name="Contract_Administration">#REF!</definedName>
    <definedName name="ContractTypes">#REF!</definedName>
    <definedName name="Desk_Monitoring">#REF!</definedName>
    <definedName name="Elective_Required">#REF!</definedName>
    <definedName name="Energy">#REF!</definedName>
    <definedName name="Funding">[1]Lists!$A$23:$A$86</definedName>
    <definedName name="FundingSources">#REF!</definedName>
    <definedName name="Homeowner_Repair">#REF!</definedName>
    <definedName name="HRDept">#REF!</definedName>
    <definedName name="HRDEPT1">#REF!</definedName>
    <definedName name="HRSummaryDept">#REF!</definedName>
    <definedName name="Human_Resources">#REF!</definedName>
    <definedName name="In_State_Out">#REF!</definedName>
    <definedName name="Internal_Audit">#REF!</definedName>
    <definedName name="Legal">#REF!</definedName>
    <definedName name="LHA">#REF!</definedName>
    <definedName name="Multifamily">#REF!</definedName>
    <definedName name="One_time_recurring">#REF!</definedName>
    <definedName name="OperatingServices">#REF!</definedName>
    <definedName name="Operations">#REF!</definedName>
    <definedName name="OperDept">#REF!</definedName>
    <definedName name="Performance_Reporting">#REF!</definedName>
    <definedName name="PersonnelType">#REF!</definedName>
    <definedName name="_xlnm.Print_Area" localSheetId="0">'FY18 Budget Summary-Funding'!$A$1:$O$31</definedName>
    <definedName name="ProfDept">#REF!</definedName>
    <definedName name="ProfServ2">#REF!</definedName>
    <definedName name="Public_Information">#REF!</definedName>
    <definedName name="RecurringNew">#REF!</definedName>
    <definedName name="RecurringOneTime">#REF!</definedName>
    <definedName name="RequiredElective">#REF!</definedName>
    <definedName name="Revenues">[1]Lists!$A$90:$A$117</definedName>
    <definedName name="Single_Family">#REF!</definedName>
    <definedName name="Supplies">#REF!</definedName>
    <definedName name="SuppliesDept">#REF!</definedName>
    <definedName name="SuppliesDept1">#REF!</definedName>
    <definedName name="Sustainable_Housing">#REF!</definedName>
    <definedName name="Technology_Services">#REF!</definedName>
    <definedName name="Training_Format">#REF!</definedName>
    <definedName name="Travel_Format">#REF!</definedName>
    <definedName name="TravelandTrain2">#REF!</definedName>
    <definedName name="TravelDept">#REF!</definedName>
    <definedName name="TravelDeptSummary">#REF!</definedName>
    <definedName name="TravelTraining">#REF!</definedName>
    <definedName name="Type_of_Travel">#REF!</definedName>
  </definedNames>
  <calcPr calcId="162913"/>
</workbook>
</file>

<file path=xl/calcChain.xml><?xml version="1.0" encoding="utf-8"?>
<calcChain xmlns="http://schemas.openxmlformats.org/spreadsheetml/2006/main">
  <c r="V30" i="39" l="1"/>
  <c r="U30" i="39"/>
  <c r="T30" i="39"/>
  <c r="S30" i="39"/>
  <c r="R30" i="39"/>
  <c r="Q30" i="39"/>
  <c r="P30" i="39"/>
  <c r="O30" i="39"/>
  <c r="N30" i="39"/>
  <c r="M30" i="39"/>
  <c r="L30" i="39"/>
  <c r="K30" i="39"/>
  <c r="J30" i="39"/>
  <c r="I30" i="39"/>
  <c r="H30" i="39"/>
  <c r="G30" i="39"/>
  <c r="F30" i="39"/>
  <c r="E30" i="39"/>
  <c r="D30" i="39"/>
  <c r="C30" i="39"/>
  <c r="W29" i="39"/>
  <c r="B29" i="39"/>
  <c r="W28" i="39"/>
  <c r="B28" i="39"/>
  <c r="W27" i="39"/>
  <c r="B27" i="39" s="1"/>
  <c r="W26" i="39"/>
  <c r="B26" i="39"/>
  <c r="W25" i="39"/>
  <c r="B25" i="39"/>
  <c r="W24" i="39"/>
  <c r="B24" i="39" s="1"/>
  <c r="W23" i="39"/>
  <c r="B23" i="39"/>
  <c r="W22" i="39"/>
  <c r="B22" i="39"/>
  <c r="W21" i="39"/>
  <c r="B21" i="39" s="1"/>
  <c r="V18" i="39"/>
  <c r="V32" i="39" s="1"/>
  <c r="U18" i="39"/>
  <c r="U32" i="39" s="1"/>
  <c r="T18" i="39"/>
  <c r="T32" i="39" s="1"/>
  <c r="S18" i="39"/>
  <c r="S32" i="39" s="1"/>
  <c r="R18" i="39"/>
  <c r="R32" i="39" s="1"/>
  <c r="Q18" i="39"/>
  <c r="P18" i="39"/>
  <c r="P32" i="39" s="1"/>
  <c r="O18" i="39"/>
  <c r="N18" i="39"/>
  <c r="M18" i="39"/>
  <c r="M32" i="39" s="1"/>
  <c r="L18" i="39"/>
  <c r="K18" i="39"/>
  <c r="J18" i="39"/>
  <c r="J32" i="39" s="1"/>
  <c r="I18" i="39"/>
  <c r="I32" i="39" s="1"/>
  <c r="H18" i="39"/>
  <c r="G18" i="39"/>
  <c r="G32" i="39" s="1"/>
  <c r="F18" i="39"/>
  <c r="F32" i="39" s="1"/>
  <c r="E18" i="39"/>
  <c r="D18" i="39"/>
  <c r="D32" i="39" s="1"/>
  <c r="C18" i="39"/>
  <c r="W17" i="39"/>
  <c r="B17" i="39" s="1"/>
  <c r="W16" i="39"/>
  <c r="B16" i="39" s="1"/>
  <c r="W15" i="39"/>
  <c r="B15" i="39" s="1"/>
  <c r="W14" i="39"/>
  <c r="B14" i="39" s="1"/>
  <c r="W13" i="39"/>
  <c r="B13" i="39"/>
  <c r="W12" i="39"/>
  <c r="B12" i="39"/>
  <c r="W11" i="39"/>
  <c r="B11" i="39" s="1"/>
  <c r="W10" i="39"/>
  <c r="B10" i="39" s="1"/>
  <c r="W9" i="39"/>
  <c r="B9" i="39"/>
  <c r="W8" i="39"/>
  <c r="B8" i="39" s="1"/>
  <c r="W7" i="39"/>
  <c r="B7" i="39" s="1"/>
  <c r="W6" i="39"/>
  <c r="B6" i="39" s="1"/>
  <c r="L32" i="39" l="1"/>
  <c r="W30" i="39"/>
  <c r="N32" i="39"/>
  <c r="C32" i="39"/>
  <c r="O32" i="39"/>
  <c r="E32" i="39"/>
  <c r="Q32" i="39"/>
  <c r="K32" i="39"/>
  <c r="H32" i="39"/>
  <c r="W18" i="39"/>
  <c r="W32" i="39" s="1"/>
  <c r="B18" i="39"/>
  <c r="B30" i="39"/>
  <c r="B32" i="39" l="1"/>
  <c r="B28" i="38" l="1"/>
  <c r="C28" i="1" l="1"/>
  <c r="M28" i="1" l="1"/>
  <c r="O28" i="1" s="1"/>
  <c r="M27" i="1"/>
  <c r="O27" i="1" s="1"/>
  <c r="M26" i="1"/>
  <c r="O26" i="1" s="1"/>
  <c r="M25" i="1"/>
  <c r="O25" i="1" s="1"/>
  <c r="M24" i="1"/>
  <c r="O24" i="1" s="1"/>
  <c r="M23" i="1"/>
  <c r="O23" i="1" s="1"/>
  <c r="M21" i="1"/>
  <c r="O21" i="1" s="1"/>
  <c r="M20" i="1"/>
  <c r="O20" i="1" s="1"/>
  <c r="M16" i="1"/>
  <c r="O16" i="1" s="1"/>
  <c r="M15" i="1"/>
  <c r="O15" i="1" s="1"/>
  <c r="M14" i="1"/>
  <c r="O14" i="1" s="1"/>
  <c r="M13" i="1"/>
  <c r="O13" i="1" s="1"/>
  <c r="M12" i="1"/>
  <c r="O12" i="1" s="1"/>
  <c r="M10" i="1"/>
  <c r="O10" i="1" s="1"/>
  <c r="M8" i="1"/>
  <c r="O8" i="1" s="1"/>
  <c r="M7" i="1"/>
  <c r="O7" i="1" s="1"/>
  <c r="M6" i="1"/>
  <c r="O6" i="1" s="1"/>
  <c r="K22" i="1"/>
  <c r="CU27" i="1" l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CK27" i="1" l="1"/>
  <c r="BU112" i="7" l="1"/>
  <c r="BU111" i="7"/>
  <c r="BU110" i="7"/>
  <c r="BU109" i="7"/>
  <c r="BU108" i="7"/>
  <c r="BU107" i="7"/>
  <c r="BU106" i="7"/>
  <c r="BU104" i="7"/>
  <c r="BU103" i="7"/>
  <c r="BU102" i="7"/>
  <c r="BU101" i="7"/>
  <c r="BU100" i="7"/>
  <c r="BU99" i="7"/>
  <c r="BU98" i="7"/>
  <c r="BU97" i="7"/>
  <c r="BU96" i="7"/>
  <c r="BU95" i="7"/>
  <c r="BU94" i="7"/>
  <c r="BU93" i="7"/>
  <c r="BU92" i="7"/>
  <c r="BU91" i="7"/>
  <c r="BU90" i="7"/>
  <c r="BU89" i="7"/>
  <c r="BU88" i="7"/>
  <c r="BU87" i="7"/>
  <c r="BU86" i="7"/>
  <c r="BU85" i="7"/>
  <c r="BU84" i="7"/>
  <c r="BU83" i="7"/>
  <c r="BU82" i="7"/>
  <c r="BU81" i="7"/>
  <c r="BU80" i="7"/>
  <c r="BU79" i="7"/>
  <c r="BU78" i="7"/>
  <c r="BU77" i="7"/>
  <c r="BU76" i="7"/>
  <c r="BU75" i="7"/>
  <c r="BU74" i="7"/>
  <c r="BU73" i="7"/>
  <c r="BU72" i="7"/>
  <c r="BU71" i="7"/>
  <c r="BU70" i="7"/>
  <c r="BU69" i="7"/>
  <c r="BU68" i="7"/>
  <c r="BU67" i="7"/>
  <c r="BU66" i="7"/>
  <c r="BU65" i="7"/>
  <c r="BU64" i="7"/>
  <c r="BU63" i="7"/>
  <c r="BU62" i="7"/>
  <c r="BU61" i="7"/>
  <c r="BU60" i="7"/>
  <c r="BU59" i="7"/>
  <c r="BU58" i="7"/>
  <c r="BU57" i="7"/>
  <c r="BU56" i="7"/>
  <c r="BU55" i="7"/>
  <c r="BU54" i="7"/>
  <c r="BU105" i="7"/>
  <c r="BU53" i="7"/>
  <c r="BU52" i="7"/>
  <c r="BU51" i="7"/>
  <c r="BU50" i="7"/>
  <c r="BU49" i="7"/>
  <c r="BU48" i="7"/>
  <c r="BU47" i="7"/>
  <c r="BU46" i="7"/>
  <c r="BU45" i="7"/>
  <c r="BU44" i="7"/>
  <c r="BU43" i="7"/>
  <c r="BU42" i="7"/>
  <c r="BU41" i="7"/>
  <c r="BU40" i="7"/>
  <c r="BU39" i="7"/>
  <c r="BU38" i="7"/>
  <c r="BU37" i="7"/>
  <c r="BU36" i="7"/>
  <c r="BU35" i="7"/>
  <c r="BU34" i="7"/>
  <c r="BU33" i="7"/>
  <c r="BU23" i="7"/>
  <c r="BU22" i="7"/>
  <c r="BU21" i="7"/>
  <c r="BU20" i="7"/>
  <c r="BU19" i="7"/>
  <c r="BU18" i="7"/>
  <c r="BU17" i="7"/>
  <c r="BU16" i="7"/>
  <c r="BU15" i="7"/>
  <c r="BU14" i="7"/>
  <c r="BU13" i="7"/>
  <c r="BU12" i="7"/>
  <c r="BU11" i="7"/>
  <c r="BU10" i="7"/>
  <c r="BU9" i="7"/>
  <c r="K29" i="1" l="1"/>
  <c r="K17" i="1"/>
  <c r="K31" i="1" l="1"/>
  <c r="BT119" i="7" l="1"/>
  <c r="BT118" i="7"/>
  <c r="BT117" i="7"/>
  <c r="BT116" i="7"/>
  <c r="BT115" i="7"/>
  <c r="BT114" i="7"/>
  <c r="BT113" i="7"/>
  <c r="BT112" i="7"/>
  <c r="BT111" i="7"/>
  <c r="BT110" i="7"/>
  <c r="BT109" i="7"/>
  <c r="BT108" i="7"/>
  <c r="BT107" i="7"/>
  <c r="BT106" i="7"/>
  <c r="BT104" i="7"/>
  <c r="BT103" i="7"/>
  <c r="BT102" i="7"/>
  <c r="BT101" i="7"/>
  <c r="BT100" i="7"/>
  <c r="BT99" i="7"/>
  <c r="BT98" i="7"/>
  <c r="BT97" i="7"/>
  <c r="BT96" i="7"/>
  <c r="BT95" i="7"/>
  <c r="BT94" i="7"/>
  <c r="BT93" i="7"/>
  <c r="BT92" i="7"/>
  <c r="BT91" i="7"/>
  <c r="BT90" i="7"/>
  <c r="BT89" i="7"/>
  <c r="BT88" i="7"/>
  <c r="BT87" i="7"/>
  <c r="BT86" i="7"/>
  <c r="BT85" i="7"/>
  <c r="BT84" i="7"/>
  <c r="BT83" i="7"/>
  <c r="BT82" i="7"/>
  <c r="BT81" i="7"/>
  <c r="BT80" i="7"/>
  <c r="BT79" i="7"/>
  <c r="BT78" i="7"/>
  <c r="BT77" i="7"/>
  <c r="BT76" i="7"/>
  <c r="BT75" i="7"/>
  <c r="BT74" i="7"/>
  <c r="BT73" i="7"/>
  <c r="BT72" i="7"/>
  <c r="BT71" i="7"/>
  <c r="BT70" i="7"/>
  <c r="BT69" i="7"/>
  <c r="BT68" i="7"/>
  <c r="BT67" i="7"/>
  <c r="BT66" i="7"/>
  <c r="BT65" i="7"/>
  <c r="BT64" i="7"/>
  <c r="BT63" i="7"/>
  <c r="BT62" i="7"/>
  <c r="BT61" i="7"/>
  <c r="BT60" i="7"/>
  <c r="BT59" i="7"/>
  <c r="BT58" i="7"/>
  <c r="BT57" i="7"/>
  <c r="BT56" i="7"/>
  <c r="BT55" i="7"/>
  <c r="BT151" i="7"/>
  <c r="BT150" i="7"/>
  <c r="BT149" i="7"/>
  <c r="BT148" i="7"/>
  <c r="BT147" i="7"/>
  <c r="BT146" i="7"/>
  <c r="BT145" i="7"/>
  <c r="BT144" i="7"/>
  <c r="BT143" i="7"/>
  <c r="BT142" i="7"/>
  <c r="BT141" i="7"/>
  <c r="BT140" i="7"/>
  <c r="BT139" i="7"/>
  <c r="BT138" i="7"/>
  <c r="BT137" i="7"/>
  <c r="BT136" i="7"/>
  <c r="BT135" i="7"/>
  <c r="BT134" i="7"/>
  <c r="BT133" i="7"/>
  <c r="BT132" i="7"/>
  <c r="BT131" i="7"/>
  <c r="BT130" i="7"/>
  <c r="BT129" i="7"/>
  <c r="BT128" i="7"/>
  <c r="BT127" i="7"/>
  <c r="BT126" i="7"/>
  <c r="BT125" i="7"/>
  <c r="BT124" i="7"/>
  <c r="BT123" i="7"/>
  <c r="BT122" i="7"/>
  <c r="BT121" i="7"/>
  <c r="BT120" i="7"/>
  <c r="BT167" i="7"/>
  <c r="BT166" i="7"/>
  <c r="BT165" i="7"/>
  <c r="BT164" i="7"/>
  <c r="BT163" i="7"/>
  <c r="BT162" i="7"/>
  <c r="BT161" i="7"/>
  <c r="BT160" i="7"/>
  <c r="BT159" i="7"/>
  <c r="BT158" i="7"/>
  <c r="BT157" i="7"/>
  <c r="BT156" i="7"/>
  <c r="BT155" i="7"/>
  <c r="BT154" i="7"/>
  <c r="BT153" i="7"/>
  <c r="BT152" i="7"/>
  <c r="BT175" i="7"/>
  <c r="BT174" i="7"/>
  <c r="BT173" i="7"/>
  <c r="BT172" i="7"/>
  <c r="BT171" i="7"/>
  <c r="BT170" i="7"/>
  <c r="BT169" i="7"/>
  <c r="BT168" i="7"/>
  <c r="BT179" i="7"/>
  <c r="BT178" i="7"/>
  <c r="BT177" i="7"/>
  <c r="BT176" i="7"/>
  <c r="BT183" i="7"/>
  <c r="BT182" i="7"/>
  <c r="BT181" i="7"/>
  <c r="BT180" i="7"/>
  <c r="BT53" i="7" l="1"/>
  <c r="BT39" i="7"/>
  <c r="BT38" i="7"/>
  <c r="BT37" i="7"/>
  <c r="BT36" i="7"/>
  <c r="BT35" i="7"/>
  <c r="BT34" i="7"/>
  <c r="BT33" i="7"/>
  <c r="C16" i="1" l="1"/>
  <c r="C13" i="1"/>
  <c r="C10" i="1"/>
  <c r="BT54" i="7" l="1"/>
  <c r="BT105" i="7"/>
  <c r="BT52" i="7"/>
  <c r="BT51" i="7"/>
  <c r="BT50" i="7"/>
  <c r="BT49" i="7"/>
  <c r="BT48" i="7"/>
  <c r="BT47" i="7"/>
  <c r="BT46" i="7"/>
  <c r="BT45" i="7"/>
  <c r="BT44" i="7"/>
  <c r="BT40" i="7"/>
  <c r="BT43" i="7"/>
  <c r="BT42" i="7"/>
  <c r="BT41" i="7"/>
  <c r="A23" i="7"/>
  <c r="A22" i="7"/>
  <c r="A21" i="7"/>
  <c r="A20" i="7"/>
  <c r="A19" i="7"/>
  <c r="E9" i="1" l="1"/>
  <c r="M9" i="1" s="1"/>
  <c r="O9" i="1" s="1"/>
  <c r="E5" i="1"/>
  <c r="M5" i="1" s="1"/>
  <c r="O5" i="1" l="1"/>
  <c r="C15" i="1" l="1"/>
  <c r="C14" i="1"/>
  <c r="C7" i="1"/>
  <c r="C8" i="1" l="1"/>
  <c r="C6" i="1"/>
  <c r="C12" i="1"/>
  <c r="C9" i="1"/>
  <c r="C11" i="1"/>
  <c r="E11" i="1"/>
  <c r="M11" i="1" s="1"/>
  <c r="E22" i="1"/>
  <c r="M22" i="1" s="1"/>
  <c r="M29" i="1" l="1"/>
  <c r="O22" i="1"/>
  <c r="O11" i="1"/>
  <c r="M17" i="1"/>
  <c r="G16" i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G10" i="1"/>
  <c r="I10" i="1" s="1"/>
  <c r="G9" i="1"/>
  <c r="I9" i="1" s="1"/>
  <c r="G8" i="1"/>
  <c r="I8" i="1" s="1"/>
  <c r="G7" i="1"/>
  <c r="G6" i="1"/>
  <c r="I6" i="1" s="1"/>
  <c r="E17" i="1"/>
  <c r="O17" i="1" l="1"/>
  <c r="M31" i="1"/>
  <c r="I7" i="1"/>
  <c r="E29" i="1"/>
  <c r="E31" i="1" s="1"/>
  <c r="O31" i="1" l="1"/>
  <c r="O29" i="1"/>
  <c r="T7" i="1"/>
  <c r="CU22" i="1"/>
  <c r="CK22" i="1"/>
  <c r="F16" i="7" l="1"/>
  <c r="F13" i="7"/>
  <c r="CJ23" i="1" l="1"/>
  <c r="CI23" i="1"/>
  <c r="CH23" i="1"/>
  <c r="CG23" i="1"/>
  <c r="CF23" i="1"/>
  <c r="CE23" i="1"/>
  <c r="CD23" i="1"/>
  <c r="CC23" i="1"/>
  <c r="CB23" i="1"/>
  <c r="CA23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CI21" i="1"/>
  <c r="CH21" i="1"/>
  <c r="CG21" i="1"/>
  <c r="CF21" i="1"/>
  <c r="CE21" i="1"/>
  <c r="CD21" i="1"/>
  <c r="CC21" i="1"/>
  <c r="CA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Z21" i="1"/>
  <c r="Y21" i="1"/>
  <c r="X21" i="1"/>
  <c r="CJ28" i="1"/>
  <c r="CI28" i="1"/>
  <c r="CH28" i="1"/>
  <c r="CG28" i="1"/>
  <c r="CF28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CJ26" i="1"/>
  <c r="CI26" i="1"/>
  <c r="CH26" i="1"/>
  <c r="CG26" i="1"/>
  <c r="CF26" i="1"/>
  <c r="CE26" i="1"/>
  <c r="CD26" i="1"/>
  <c r="CC26" i="1"/>
  <c r="CB26" i="1"/>
  <c r="CA26" i="1"/>
  <c r="BZ26" i="1"/>
  <c r="BY26" i="1"/>
  <c r="BX26" i="1"/>
  <c r="BW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CJ25" i="1"/>
  <c r="CI25" i="1"/>
  <c r="CH25" i="1"/>
  <c r="CG25" i="1"/>
  <c r="CF25" i="1"/>
  <c r="CE25" i="1"/>
  <c r="CD25" i="1"/>
  <c r="CC25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8" i="1"/>
  <c r="X26" i="1"/>
  <c r="X25" i="1"/>
  <c r="W28" i="1"/>
  <c r="W26" i="1"/>
  <c r="W25" i="1"/>
  <c r="AS21" i="1" l="1"/>
  <c r="CB21" i="1"/>
  <c r="CJ21" i="1"/>
  <c r="AA21" i="1"/>
  <c r="C27" i="1"/>
  <c r="G27" i="1" s="1"/>
  <c r="W21" i="1"/>
  <c r="BZ21" i="1"/>
  <c r="C26" i="1"/>
  <c r="G26" i="1" s="1"/>
  <c r="I26" i="1" s="1"/>
  <c r="C25" i="1"/>
  <c r="G25" i="1" s="1"/>
  <c r="I25" i="1" s="1"/>
  <c r="G28" i="1"/>
  <c r="I28" i="1" s="1"/>
  <c r="W24" i="1" l="1"/>
  <c r="I27" i="1"/>
  <c r="CJ24" i="1"/>
  <c r="CF24" i="1"/>
  <c r="CB24" i="1"/>
  <c r="BX24" i="1"/>
  <c r="BT24" i="1"/>
  <c r="BP24" i="1"/>
  <c r="BL24" i="1"/>
  <c r="BH24" i="1"/>
  <c r="BD24" i="1"/>
  <c r="AZ24" i="1"/>
  <c r="AV24" i="1"/>
  <c r="AR24" i="1"/>
  <c r="AN24" i="1"/>
  <c r="AJ24" i="1"/>
  <c r="AF24" i="1"/>
  <c r="AB24" i="1"/>
  <c r="X24" i="1"/>
  <c r="CD24" i="1"/>
  <c r="BV24" i="1"/>
  <c r="BN24" i="1"/>
  <c r="BF24" i="1"/>
  <c r="AX24" i="1"/>
  <c r="AP24" i="1"/>
  <c r="AH24" i="1"/>
  <c r="Z24" i="1"/>
  <c r="CG24" i="1"/>
  <c r="BY24" i="1"/>
  <c r="BQ24" i="1"/>
  <c r="BI24" i="1"/>
  <c r="BA24" i="1"/>
  <c r="AS24" i="1"/>
  <c r="AK24" i="1"/>
  <c r="AC24" i="1"/>
  <c r="CI24" i="1"/>
  <c r="CE24" i="1"/>
  <c r="CA24" i="1"/>
  <c r="BW24" i="1"/>
  <c r="BS24" i="1"/>
  <c r="BO24" i="1"/>
  <c r="BK24" i="1"/>
  <c r="BG24" i="1"/>
  <c r="BC24" i="1"/>
  <c r="AY24" i="1"/>
  <c r="AU24" i="1"/>
  <c r="AQ24" i="1"/>
  <c r="AM24" i="1"/>
  <c r="AI24" i="1"/>
  <c r="AE24" i="1"/>
  <c r="AA24" i="1"/>
  <c r="CH24" i="1"/>
  <c r="BZ24" i="1"/>
  <c r="BR24" i="1"/>
  <c r="BJ24" i="1"/>
  <c r="BB24" i="1"/>
  <c r="AT24" i="1"/>
  <c r="AL24" i="1"/>
  <c r="AD24" i="1"/>
  <c r="CC24" i="1"/>
  <c r="BU24" i="1"/>
  <c r="BM24" i="1"/>
  <c r="BE24" i="1"/>
  <c r="AW24" i="1"/>
  <c r="AO24" i="1"/>
  <c r="AG24" i="1"/>
  <c r="Y24" i="1"/>
  <c r="T27" i="1" l="1"/>
  <c r="A18" i="7"/>
  <c r="A17" i="7"/>
  <c r="A16" i="7"/>
  <c r="A15" i="7"/>
  <c r="A14" i="7"/>
  <c r="A13" i="7"/>
  <c r="A12" i="7"/>
  <c r="A11" i="7"/>
  <c r="A10" i="7"/>
  <c r="A9" i="7"/>
  <c r="CU25" i="1" l="1"/>
  <c r="CU26" i="1"/>
  <c r="CK25" i="1" l="1"/>
  <c r="CK26" i="1"/>
  <c r="BT12" i="7" l="1"/>
  <c r="BT11" i="7"/>
  <c r="BT10" i="7"/>
  <c r="BT9" i="7"/>
  <c r="C5" i="1" l="1"/>
  <c r="G5" i="1" s="1"/>
  <c r="I5" i="1" s="1"/>
  <c r="BD20" i="1"/>
  <c r="CE20" i="1"/>
  <c r="CF20" i="1"/>
  <c r="BS20" i="1"/>
  <c r="Y20" i="1"/>
  <c r="BE20" i="1"/>
  <c r="AP20" i="1"/>
  <c r="BV20" i="1"/>
  <c r="AY20" i="1"/>
  <c r="W20" i="1"/>
  <c r="CB20" i="1"/>
  <c r="AS20" i="1"/>
  <c r="BY20" i="1"/>
  <c r="AT20" i="1"/>
  <c r="BZ20" i="1"/>
  <c r="AE20" i="1"/>
  <c r="X20" i="1"/>
  <c r="CJ20" i="1"/>
  <c r="BG20" i="1"/>
  <c r="AJ20" i="1"/>
  <c r="BP20" i="1"/>
  <c r="AM20" i="1"/>
  <c r="AF20" i="1"/>
  <c r="AA20" i="1"/>
  <c r="AG20" i="1"/>
  <c r="AW20" i="1"/>
  <c r="BM20" i="1"/>
  <c r="CC20" i="1"/>
  <c r="AH20" i="1"/>
  <c r="AX20" i="1"/>
  <c r="BN20" i="1"/>
  <c r="CD20" i="1"/>
  <c r="BK20" i="1"/>
  <c r="AQ20" i="1"/>
  <c r="AZ20" i="1"/>
  <c r="BL20" i="1"/>
  <c r="AO20" i="1"/>
  <c r="BU20" i="1"/>
  <c r="Z20" i="1"/>
  <c r="BF20" i="1"/>
  <c r="CI20" i="1"/>
  <c r="BT20" i="1"/>
  <c r="AB20" i="1"/>
  <c r="BH20" i="1"/>
  <c r="CA20" i="1"/>
  <c r="AC20" i="1"/>
  <c r="BI20" i="1"/>
  <c r="AD20" i="1"/>
  <c r="BJ20" i="1"/>
  <c r="AU20" i="1"/>
  <c r="AN20" i="1"/>
  <c r="AI20" i="1"/>
  <c r="BW20" i="1"/>
  <c r="AR20" i="1"/>
  <c r="BX20" i="1"/>
  <c r="BC20" i="1"/>
  <c r="AV20" i="1"/>
  <c r="BO20" i="1"/>
  <c r="AK20" i="1"/>
  <c r="BA20" i="1"/>
  <c r="BQ20" i="1"/>
  <c r="CG20" i="1"/>
  <c r="AL20" i="1"/>
  <c r="BB20" i="1"/>
  <c r="BR20" i="1"/>
  <c r="CH20" i="1"/>
  <c r="CK20" i="1" l="1"/>
  <c r="CJ16" i="1"/>
  <c r="CI16" i="1"/>
  <c r="CH16" i="1"/>
  <c r="CG16" i="1"/>
  <c r="CF16" i="1"/>
  <c r="CE16" i="1"/>
  <c r="CD16" i="1"/>
  <c r="CC16" i="1"/>
  <c r="CB16" i="1"/>
  <c r="CA16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CJ15" i="1"/>
  <c r="CI15" i="1"/>
  <c r="CH15" i="1"/>
  <c r="CG15" i="1"/>
  <c r="CF15" i="1"/>
  <c r="CE15" i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CJ14" i="1"/>
  <c r="CI14" i="1"/>
  <c r="CH14" i="1"/>
  <c r="CG14" i="1"/>
  <c r="CF14" i="1"/>
  <c r="CE14" i="1"/>
  <c r="CD14" i="1"/>
  <c r="CC14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CJ13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CJ11" i="1"/>
  <c r="CI11" i="1"/>
  <c r="CH11" i="1"/>
  <c r="CG11" i="1"/>
  <c r="CF11" i="1"/>
  <c r="CE11" i="1"/>
  <c r="CD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CJ10" i="1"/>
  <c r="CI10" i="1"/>
  <c r="CH10" i="1"/>
  <c r="CG10" i="1"/>
  <c r="CF10" i="1"/>
  <c r="CE10" i="1"/>
  <c r="CD10" i="1"/>
  <c r="CC10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CJ9" i="1"/>
  <c r="CI9" i="1"/>
  <c r="CH9" i="1"/>
  <c r="CG9" i="1"/>
  <c r="CF9" i="1"/>
  <c r="CE9" i="1"/>
  <c r="CD9" i="1"/>
  <c r="CC9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CJ8" i="1"/>
  <c r="CI8" i="1"/>
  <c r="CH8" i="1"/>
  <c r="CG8" i="1"/>
  <c r="CF8" i="1"/>
  <c r="CE8" i="1"/>
  <c r="CD8" i="1"/>
  <c r="CC8" i="1"/>
  <c r="CB8" i="1"/>
  <c r="CA8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CJ6" i="1"/>
  <c r="CI6" i="1"/>
  <c r="CH6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C20" i="1" l="1"/>
  <c r="G20" i="1" s="1"/>
  <c r="I20" i="1" s="1"/>
  <c r="X16" i="1"/>
  <c r="W16" i="1"/>
  <c r="X15" i="1"/>
  <c r="W15" i="1"/>
  <c r="X14" i="1"/>
  <c r="W14" i="1"/>
  <c r="X13" i="1"/>
  <c r="W13" i="1"/>
  <c r="X12" i="1"/>
  <c r="W12" i="1"/>
  <c r="X11" i="1"/>
  <c r="W11" i="1"/>
  <c r="X10" i="1"/>
  <c r="W10" i="1"/>
  <c r="X9" i="1"/>
  <c r="W9" i="1"/>
  <c r="X8" i="1"/>
  <c r="W8" i="1"/>
  <c r="X7" i="1"/>
  <c r="W7" i="1"/>
  <c r="X6" i="1"/>
  <c r="W6" i="1"/>
  <c r="X5" i="1"/>
  <c r="W5" i="1"/>
  <c r="CK13" i="1" l="1"/>
  <c r="CK7" i="1"/>
  <c r="CK9" i="1"/>
  <c r="CK12" i="1"/>
  <c r="CK16" i="1"/>
  <c r="CK15" i="1"/>
  <c r="CK14" i="1"/>
  <c r="CK11" i="1"/>
  <c r="CK10" i="1"/>
  <c r="CK8" i="1"/>
  <c r="C22" i="1" l="1"/>
  <c r="BT21" i="7"/>
  <c r="BT17" i="7" l="1"/>
  <c r="BT16" i="7"/>
  <c r="BT15" i="7"/>
  <c r="BT20" i="7"/>
  <c r="BT19" i="7"/>
  <c r="BT18" i="7"/>
  <c r="BT14" i="7"/>
  <c r="CT15" i="1"/>
  <c r="CU15" i="1" s="1"/>
  <c r="CT14" i="1"/>
  <c r="CU14" i="1" s="1"/>
  <c r="CT13" i="1"/>
  <c r="CU13" i="1" s="1"/>
  <c r="CT12" i="1"/>
  <c r="CU12" i="1" s="1"/>
  <c r="CT11" i="1"/>
  <c r="CU11" i="1" s="1"/>
  <c r="AE17" i="1" l="1"/>
  <c r="AF17" i="1"/>
  <c r="AI17" i="1"/>
  <c r="AM17" i="1"/>
  <c r="AQ17" i="1"/>
  <c r="AR17" i="1"/>
  <c r="AS17" i="1"/>
  <c r="BE17" i="1"/>
  <c r="BF17" i="1"/>
  <c r="R29" i="1"/>
  <c r="R17" i="1"/>
  <c r="R31" i="1" l="1"/>
  <c r="CS7" i="1" l="1"/>
  <c r="CU7" i="1" s="1"/>
  <c r="AD17" i="1"/>
  <c r="BT23" i="7"/>
  <c r="BT22" i="7"/>
  <c r="BT13" i="7"/>
  <c r="CS29" i="1" l="1"/>
  <c r="CS6" i="1" s="1"/>
  <c r="CU5" i="1"/>
  <c r="CM29" i="1"/>
  <c r="CM8" i="1" s="1"/>
  <c r="CR29" i="1"/>
  <c r="CR9" i="1" s="1"/>
  <c r="CU9" i="1" s="1"/>
  <c r="CO29" i="1"/>
  <c r="CT29" i="1"/>
  <c r="CN29" i="1"/>
  <c r="CN16" i="1" s="1"/>
  <c r="CU20" i="1"/>
  <c r="CU21" i="1"/>
  <c r="CU24" i="1"/>
  <c r="CU28" i="1"/>
  <c r="CQ17" i="1"/>
  <c r="CQ29" i="1"/>
  <c r="CK5" i="1"/>
  <c r="T5" i="1" s="1"/>
  <c r="CK28" i="1"/>
  <c r="AC17" i="1"/>
  <c r="G17" i="1"/>
  <c r="I17" i="1" s="1"/>
  <c r="T28" i="1"/>
  <c r="G22" i="1" l="1"/>
  <c r="C24" i="1"/>
  <c r="C23" i="1"/>
  <c r="C21" i="1"/>
  <c r="BN29" i="1"/>
  <c r="BJ29" i="1"/>
  <c r="BF29" i="1"/>
  <c r="BF31" i="1" s="1"/>
  <c r="BB29" i="1"/>
  <c r="AX29" i="1"/>
  <c r="AT29" i="1"/>
  <c r="AP29" i="1"/>
  <c r="AL29" i="1"/>
  <c r="AH29" i="1"/>
  <c r="AD29" i="1"/>
  <c r="AD31" i="1" s="1"/>
  <c r="BM29" i="1"/>
  <c r="BI29" i="1"/>
  <c r="BE29" i="1"/>
  <c r="BE31" i="1" s="1"/>
  <c r="BA29" i="1"/>
  <c r="AW29" i="1"/>
  <c r="AS29" i="1"/>
  <c r="AS31" i="1" s="1"/>
  <c r="AO29" i="1"/>
  <c r="AK29" i="1"/>
  <c r="AG29" i="1"/>
  <c r="BL29" i="1"/>
  <c r="BH29" i="1"/>
  <c r="BD29" i="1"/>
  <c r="AZ29" i="1"/>
  <c r="AV29" i="1"/>
  <c r="AR29" i="1"/>
  <c r="AR31" i="1" s="1"/>
  <c r="AN29" i="1"/>
  <c r="AJ29" i="1"/>
  <c r="AF29" i="1"/>
  <c r="AF31" i="1" s="1"/>
  <c r="BO29" i="1"/>
  <c r="BK29" i="1"/>
  <c r="BG29" i="1"/>
  <c r="BC29" i="1"/>
  <c r="AY29" i="1"/>
  <c r="AU29" i="1"/>
  <c r="AQ29" i="1"/>
  <c r="AQ31" i="1" s="1"/>
  <c r="AM29" i="1"/>
  <c r="AM31" i="1" s="1"/>
  <c r="AI29" i="1"/>
  <c r="AI31" i="1" s="1"/>
  <c r="AE29" i="1"/>
  <c r="AE31" i="1" s="1"/>
  <c r="CS17" i="1"/>
  <c r="CS31" i="1" s="1"/>
  <c r="CU6" i="1"/>
  <c r="CR17" i="1"/>
  <c r="CR31" i="1" s="1"/>
  <c r="CQ31" i="1"/>
  <c r="CT17" i="1"/>
  <c r="CT31" i="1" s="1"/>
  <c r="CK23" i="1"/>
  <c r="CK21" i="1"/>
  <c r="CO17" i="1"/>
  <c r="CO31" i="1" s="1"/>
  <c r="CP29" i="1"/>
  <c r="CP10" i="1" s="1"/>
  <c r="CU23" i="1"/>
  <c r="CU29" i="1" s="1"/>
  <c r="CK24" i="1"/>
  <c r="CU16" i="1"/>
  <c r="CN17" i="1"/>
  <c r="CN31" i="1" s="1"/>
  <c r="CU8" i="1"/>
  <c r="CM17" i="1"/>
  <c r="CM31" i="1" s="1"/>
  <c r="I22" i="1" l="1"/>
  <c r="G24" i="1"/>
  <c r="G23" i="1"/>
  <c r="G21" i="1"/>
  <c r="I21" i="1" s="1"/>
  <c r="T26" i="1"/>
  <c r="T25" i="1"/>
  <c r="Y29" i="1"/>
  <c r="W29" i="1"/>
  <c r="AB29" i="1"/>
  <c r="Z29" i="1"/>
  <c r="Z17" i="1" s="1"/>
  <c r="Z31" i="1" s="1"/>
  <c r="AC29" i="1"/>
  <c r="AC31" i="1" s="1"/>
  <c r="AA29" i="1"/>
  <c r="X29" i="1"/>
  <c r="Y17" i="1"/>
  <c r="CP17" i="1"/>
  <c r="CP31" i="1" s="1"/>
  <c r="CU10" i="1"/>
  <c r="CU17" i="1" s="1"/>
  <c r="CU31" i="1" s="1"/>
  <c r="T22" i="1" l="1"/>
  <c r="I24" i="1"/>
  <c r="I23" i="1"/>
  <c r="T21" i="1"/>
  <c r="G29" i="1"/>
  <c r="I29" i="1" s="1"/>
  <c r="Y31" i="1"/>
  <c r="CK29" i="1"/>
  <c r="C29" i="1"/>
  <c r="T23" i="1" l="1"/>
  <c r="T24" i="1"/>
  <c r="T20" i="1"/>
  <c r="T29" i="1" l="1"/>
  <c r="CK6" i="1" l="1"/>
  <c r="T6" i="1" l="1"/>
  <c r="BM17" i="1"/>
  <c r="BM31" i="1" s="1"/>
  <c r="AG17" i="1"/>
  <c r="AG31" i="1" s="1"/>
  <c r="BJ17" i="1"/>
  <c r="BJ31" i="1" s="1"/>
  <c r="BD17" i="1"/>
  <c r="BD31" i="1" s="1"/>
  <c r="BL17" i="1"/>
  <c r="BL31" i="1" s="1"/>
  <c r="BG17" i="1"/>
  <c r="BG31" i="1" s="1"/>
  <c r="AW17" i="1"/>
  <c r="AW31" i="1" s="1"/>
  <c r="W17" i="1"/>
  <c r="W31" i="1" s="1"/>
  <c r="CK17" i="1"/>
  <c r="CK31" i="1" s="1"/>
  <c r="BB17" i="1"/>
  <c r="BB31" i="1" s="1"/>
  <c r="AV17" i="1"/>
  <c r="AV31" i="1" s="1"/>
  <c r="AT17" i="1"/>
  <c r="AT31" i="1" s="1"/>
  <c r="AH17" i="1"/>
  <c r="AH31" i="1" s="1"/>
  <c r="AU17" i="1"/>
  <c r="AU31" i="1" s="1"/>
  <c r="AA17" i="1"/>
  <c r="AA31" i="1" s="1"/>
  <c r="AJ17" i="1"/>
  <c r="AJ31" i="1" s="1"/>
  <c r="BN17" i="1"/>
  <c r="BN31" i="1" s="1"/>
  <c r="X17" i="1"/>
  <c r="X31" i="1" s="1"/>
  <c r="AK17" i="1"/>
  <c r="AK31" i="1" s="1"/>
  <c r="AP17" i="1"/>
  <c r="AP31" i="1" s="1"/>
  <c r="BC17" i="1"/>
  <c r="BC31" i="1" s="1"/>
  <c r="AX17" i="1"/>
  <c r="AX31" i="1" s="1"/>
  <c r="AN17" i="1"/>
  <c r="AN31" i="1" s="1"/>
  <c r="BI17" i="1"/>
  <c r="BI31" i="1" s="1"/>
  <c r="BA17" i="1"/>
  <c r="BA31" i="1" s="1"/>
  <c r="AO17" i="1"/>
  <c r="AO31" i="1" s="1"/>
  <c r="BH17" i="1"/>
  <c r="BH31" i="1" s="1"/>
  <c r="T11" i="1"/>
  <c r="AZ17" i="1"/>
  <c r="AZ31" i="1" s="1"/>
  <c r="BO17" i="1"/>
  <c r="BO31" i="1" s="1"/>
  <c r="T14" i="1"/>
  <c r="AL17" i="1"/>
  <c r="AL31" i="1" s="1"/>
  <c r="T16" i="1"/>
  <c r="T12" i="1"/>
  <c r="T10" i="1"/>
  <c r="AB17" i="1"/>
  <c r="AB31" i="1" s="1"/>
  <c r="BK17" i="1"/>
  <c r="BK31" i="1" s="1"/>
  <c r="T15" i="1"/>
  <c r="T13" i="1"/>
  <c r="AY17" i="1"/>
  <c r="AY31" i="1" s="1"/>
  <c r="C17" i="1"/>
  <c r="C31" i="1" s="1"/>
  <c r="T9" i="1"/>
  <c r="G31" i="1" l="1"/>
  <c r="I31" i="1" s="1"/>
  <c r="T8" i="1"/>
  <c r="T17" i="1" l="1"/>
  <c r="T31" i="1"/>
</calcChain>
</file>

<file path=xl/sharedStrings.xml><?xml version="1.0" encoding="utf-8"?>
<sst xmlns="http://schemas.openxmlformats.org/spreadsheetml/2006/main" count="1010" uniqueCount="355">
  <si>
    <t>Operating Services</t>
  </si>
  <si>
    <t>Travel and Training</t>
  </si>
  <si>
    <t>Supplies</t>
  </si>
  <si>
    <t>Auditing</t>
  </si>
  <si>
    <t>EMERGENCY SOLUTIONS GRANT</t>
  </si>
  <si>
    <t>GUSTAV/IKE CDBG</t>
  </si>
  <si>
    <t>HOME TBRA</t>
  </si>
  <si>
    <t>KATRINA/RITA CDBG</t>
  </si>
  <si>
    <t>PROJECT BASED VOUCHERS</t>
  </si>
  <si>
    <t>SECTION 811 PRA</t>
  </si>
  <si>
    <t>STARS</t>
  </si>
  <si>
    <t>TOTALS</t>
  </si>
  <si>
    <t>CONTINUUM OF CARE/ SHELTER + CARE</t>
  </si>
  <si>
    <t>Code &gt;&gt;&gt;</t>
  </si>
  <si>
    <t>Funding Source &gt;&gt;&gt;</t>
  </si>
  <si>
    <t>Total</t>
  </si>
  <si>
    <t>000</t>
  </si>
  <si>
    <t>025</t>
  </si>
  <si>
    <t>035</t>
  </si>
  <si>
    <t>040</t>
  </si>
  <si>
    <t>045</t>
  </si>
  <si>
    <t>050</t>
  </si>
  <si>
    <t>055</t>
  </si>
  <si>
    <t>065</t>
  </si>
  <si>
    <t>070</t>
  </si>
  <si>
    <t>075</t>
  </si>
  <si>
    <t>080</t>
  </si>
  <si>
    <t>085</t>
  </si>
  <si>
    <t>090</t>
  </si>
  <si>
    <t>095</t>
  </si>
  <si>
    <t>111</t>
  </si>
  <si>
    <t>116</t>
  </si>
  <si>
    <t>122</t>
  </si>
  <si>
    <t>123</t>
  </si>
  <si>
    <t>124</t>
  </si>
  <si>
    <t>125</t>
  </si>
  <si>
    <t>135</t>
  </si>
  <si>
    <t>136</t>
  </si>
  <si>
    <t>140</t>
  </si>
  <si>
    <t>144</t>
  </si>
  <si>
    <t>146</t>
  </si>
  <si>
    <t>148</t>
  </si>
  <si>
    <t>155</t>
  </si>
  <si>
    <t>160</t>
  </si>
  <si>
    <t>162</t>
  </si>
  <si>
    <t>165</t>
  </si>
  <si>
    <t>170</t>
  </si>
  <si>
    <t>174</t>
  </si>
  <si>
    <t>178</t>
  </si>
  <si>
    <t>180</t>
  </si>
  <si>
    <t>181</t>
  </si>
  <si>
    <t>182</t>
  </si>
  <si>
    <t>184</t>
  </si>
  <si>
    <t>186</t>
  </si>
  <si>
    <t>188</t>
  </si>
  <si>
    <t>200</t>
  </si>
  <si>
    <t>205</t>
  </si>
  <si>
    <t>LIHEAP</t>
  </si>
  <si>
    <t>LIHTC</t>
  </si>
  <si>
    <t>NSP</t>
  </si>
  <si>
    <t>WAP T&amp;TA</t>
  </si>
  <si>
    <t>Isaac Hazard Mitigation</t>
  </si>
  <si>
    <t>Village de Jardin</t>
  </si>
  <si>
    <t>Lean 6 Sigma</t>
  </si>
  <si>
    <t>NSP 3</t>
  </si>
  <si>
    <t>Project Based Section 8 Voucher Pgm</t>
  </si>
  <si>
    <t>Allocable - All Others</t>
  </si>
  <si>
    <t>ARRA TC Assistance Program</t>
  </si>
  <si>
    <t>ARRA TC Exchange</t>
  </si>
  <si>
    <t>Continuum of Care - Admin</t>
  </si>
  <si>
    <t>Disaster Case Management - FEMA</t>
  </si>
  <si>
    <t>ESG Shelter Program</t>
  </si>
  <si>
    <t>Gustav/Ike Nat'l Disaster Resilience Competition</t>
  </si>
  <si>
    <t>Gustav/Ike Parish Affordable Rental Pgm</t>
  </si>
  <si>
    <t>121</t>
  </si>
  <si>
    <t>Gustav/Ike Parish Alloc Hsg Pgms</t>
  </si>
  <si>
    <t>118</t>
  </si>
  <si>
    <t>Gustav/Ike Parish Alloc Pgm/Homelessness Prevention</t>
  </si>
  <si>
    <t>112</t>
  </si>
  <si>
    <t>Gustav/Ike Piggyback Program</t>
  </si>
  <si>
    <t>Gustav/Ike Public/Supportive Housing</t>
  </si>
  <si>
    <t>113</t>
  </si>
  <si>
    <t>Gustav/Ike Soft Seconds</t>
  </si>
  <si>
    <t>179</t>
  </si>
  <si>
    <t>Gustav/Ike State Affordable Rental Pgm</t>
  </si>
  <si>
    <t>119</t>
  </si>
  <si>
    <t>HOME Program</t>
  </si>
  <si>
    <t>HOME Tenant-Based Rental Assistance</t>
  </si>
  <si>
    <t xml:space="preserve">Homebuyer Education </t>
  </si>
  <si>
    <t>Hsg Counseling Pgm (HUD)</t>
  </si>
  <si>
    <t>Isaac NRPP</t>
  </si>
  <si>
    <t>Isaac Plaq Homeowner Asst Pgm</t>
  </si>
  <si>
    <t>154</t>
  </si>
  <si>
    <t>Isaac St. John 1st Time Homebuyer Pgm</t>
  </si>
  <si>
    <t>158</t>
  </si>
  <si>
    <t>Isaac St. John Demolition &amp; Clearance Pgm</t>
  </si>
  <si>
    <t>166</t>
  </si>
  <si>
    <t>Isaac St. John Elevation Program</t>
  </si>
  <si>
    <t>172</t>
  </si>
  <si>
    <t>Isaac St. John Homeowner Rehab Pgm</t>
  </si>
  <si>
    <t>156</t>
  </si>
  <si>
    <t>Isaac St. John Small Rental Rehab Pgm</t>
  </si>
  <si>
    <t>168</t>
  </si>
  <si>
    <t>Katrina/Rita 1st Time Homebuyer</t>
  </si>
  <si>
    <t>010</t>
  </si>
  <si>
    <t>Katrina/Rita Homelessness Supports &amp; Hsg Pgm</t>
  </si>
  <si>
    <t>Katrina/Rita Housing Development Loan Fund</t>
  </si>
  <si>
    <t>176</t>
  </si>
  <si>
    <t>Katrina/Rita Land Assembly Operations</t>
  </si>
  <si>
    <t>177</t>
  </si>
  <si>
    <t>Katrina/Rita LIHTC Piggyback Program</t>
  </si>
  <si>
    <t>Katrina/Rita NRPP - Plaquemine Parish</t>
  </si>
  <si>
    <t>Katrina/Rita NRPP - Rd 1 &amp; Rd 3</t>
  </si>
  <si>
    <t>Katrina/Rita Small Rental Property Pgm</t>
  </si>
  <si>
    <t>Katrina/Rita Soft Seconds</t>
  </si>
  <si>
    <t>175</t>
  </si>
  <si>
    <t>Katrina/Rita Stars Contaminated Drywall</t>
  </si>
  <si>
    <t>Katrina/Rita Stars Contaminated Drywall Project Delivery</t>
  </si>
  <si>
    <t>Katrina/Rita Supportive Hsg Svcs Pgm</t>
  </si>
  <si>
    <t>LA Housing Trust Fund</t>
  </si>
  <si>
    <t>LA Hsg Disaster Task Force</t>
  </si>
  <si>
    <t>164</t>
  </si>
  <si>
    <t>Mark 2 Market Program</t>
  </si>
  <si>
    <t>060</t>
  </si>
  <si>
    <t>Mid City Garden</t>
  </si>
  <si>
    <t>Mortgage Revenue Bonds</t>
  </si>
  <si>
    <t>National Foreclosure Mitigation (NeighborWorks)</t>
  </si>
  <si>
    <t>National Housing Trust Fund</t>
  </si>
  <si>
    <t>Performance Based Section 8 Contract Administration</t>
  </si>
  <si>
    <t>100</t>
  </si>
  <si>
    <t>QAP Program Income</t>
  </si>
  <si>
    <t>Risk Sharing Program</t>
  </si>
  <si>
    <t>Section 811 Supportive Housing Program</t>
  </si>
  <si>
    <t>105</t>
  </si>
  <si>
    <t>Shelter Plus Care Program</t>
  </si>
  <si>
    <t>120</t>
  </si>
  <si>
    <t>St. John Housing Authority Project</t>
  </si>
  <si>
    <t>142</t>
  </si>
  <si>
    <t>Unallocable - Shared Admin Expenses - LHC General Fund</t>
  </si>
  <si>
    <t>Weatherization</t>
  </si>
  <si>
    <t>Willowbrook</t>
  </si>
  <si>
    <t>Gustav/Ike Closeout</t>
  </si>
  <si>
    <t>Isaac Closeout</t>
  </si>
  <si>
    <t>128</t>
  </si>
  <si>
    <t>129</t>
  </si>
  <si>
    <t>Katrina/Rita Closeout</t>
  </si>
  <si>
    <t>Continuum of Care - Proj Del</t>
  </si>
  <si>
    <t>Note:  Please note any new funding sources below, that are not listed above, along with percentages of time for staff.</t>
  </si>
  <si>
    <t>Percentages of time worked by staff for fy 2018 for each funding source (total needs to equal 100):</t>
  </si>
  <si>
    <t>Human Resources</t>
  </si>
  <si>
    <t>Legal</t>
  </si>
  <si>
    <t>Travel &amp; Training</t>
  </si>
  <si>
    <t>Louisiana Housing Corporation</t>
  </si>
  <si>
    <t xml:space="preserve">         &lt;&lt;&lt; Funding Source Codes &gt;&gt;&gt;</t>
  </si>
  <si>
    <t>FY18 Employee Time Allocation for Operating Budget</t>
  </si>
  <si>
    <t>ACCOUNTING</t>
  </si>
  <si>
    <t>CLARK, KESHA</t>
  </si>
  <si>
    <t>DAVIS, INGRID</t>
  </si>
  <si>
    <t>FULTON, ANNE</t>
  </si>
  <si>
    <t>HARRINGTON, JATIS</t>
  </si>
  <si>
    <t>LANDRY, RENE'</t>
  </si>
  <si>
    <t>MAYERS, MELISSA</t>
  </si>
  <si>
    <t>ROBERTS, TRACY</t>
  </si>
  <si>
    <t>ROBINSON, RAMONA</t>
  </si>
  <si>
    <t>ADMIN COORDINATOR 3</t>
  </si>
  <si>
    <t>XU, LAN</t>
  </si>
  <si>
    <t>ADMINISTRATION</t>
  </si>
  <si>
    <t>BROOKS, BARRY</t>
  </si>
  <si>
    <t>CUNNINGHAM, EDSELLE</t>
  </si>
  <si>
    <t>PIERCE, LATOSHA</t>
  </si>
  <si>
    <t>SWEAZY, BRADLEY</t>
  </si>
  <si>
    <t>EXECUTIVE MANAGEMENT OFFICER</t>
  </si>
  <si>
    <t>COMPLIANCE</t>
  </si>
  <si>
    <t>BRASS, AGAHA</t>
  </si>
  <si>
    <t>CARRAWAY, RICKY</t>
  </si>
  <si>
    <t>HOUSING FINANCE SPEC 3</t>
  </si>
  <si>
    <t>DURNIN, JOSEPH</t>
  </si>
  <si>
    <t>FOLSE, TODD</t>
  </si>
  <si>
    <t>HEVEY, JEFFREY</t>
  </si>
  <si>
    <t>SALOOM, JESSICA</t>
  </si>
  <si>
    <t>CONTRACT ADMINISTRATION</t>
  </si>
  <si>
    <t>FIELDS, SANDRA</t>
  </si>
  <si>
    <t>HILTON, VICTORIA</t>
  </si>
  <si>
    <t>HOLMES, LAUREN</t>
  </si>
  <si>
    <t>NEFF, ALTHEA</t>
  </si>
  <si>
    <t>OGLESBY, COLLETTE</t>
  </si>
  <si>
    <t>PEARSON, ANGELICA</t>
  </si>
  <si>
    <t>DESK MONITORING</t>
  </si>
  <si>
    <t>EDMONSTON, SYDNEY</t>
  </si>
  <si>
    <t>KIMBENG, FRANKLINE</t>
  </si>
  <si>
    <t>MILTON, DIONE</t>
  </si>
  <si>
    <t>GIBSON, THOMAS</t>
  </si>
  <si>
    <t>MCGEE, BRIDGET</t>
  </si>
  <si>
    <t>MOORE, MELISSA</t>
  </si>
  <si>
    <t>TRAINING SPECIALIST</t>
  </si>
  <si>
    <t>HOUSING INSPECTOR</t>
  </si>
  <si>
    <t>ADMIN ASSISTANT 4</t>
  </si>
  <si>
    <t>WALLACE, LORETTA</t>
  </si>
  <si>
    <t>HOMEOWNER REPAIR</t>
  </si>
  <si>
    <t>WASHINGTON, DEBRA</t>
  </si>
  <si>
    <t>HUMAN RESOURCES</t>
  </si>
  <si>
    <t>INTERNAL AUDIT</t>
  </si>
  <si>
    <t>BERTRAND, STERLING</t>
  </si>
  <si>
    <t>BRINGIER-HARRIS, KONCHETTA</t>
  </si>
  <si>
    <t>MACK, NICOLE</t>
  </si>
  <si>
    <t>MATHIS, COLLETTE</t>
  </si>
  <si>
    <t>LEGAL</t>
  </si>
  <si>
    <t>ANDREWS, RENE</t>
  </si>
  <si>
    <t>BROWN, LAURIE</t>
  </si>
  <si>
    <t>CONNOR, WINONA</t>
  </si>
  <si>
    <t>DAVIS, ANGELA</t>
  </si>
  <si>
    <t>ELLIS, LOKI</t>
  </si>
  <si>
    <t>FOLAMI, KAFAYAT</t>
  </si>
  <si>
    <t>HAMPTON, PATRICIA</t>
  </si>
  <si>
    <t>HOGAN, KELLY</t>
  </si>
  <si>
    <t>JACKSON, CHAWUNA</t>
  </si>
  <si>
    <t>LACY, VONETTA</t>
  </si>
  <si>
    <t>LEBLANC, AIMEE</t>
  </si>
  <si>
    <t>OWENS, ANITA</t>
  </si>
  <si>
    <t>SMART, TONIKA</t>
  </si>
  <si>
    <t>SWEAZY, NICOLE</t>
  </si>
  <si>
    <t>IT LIAISON OFFICER 3</t>
  </si>
  <si>
    <t>WESLEY, JONATHAN</t>
  </si>
  <si>
    <t>YORK, AMY</t>
  </si>
  <si>
    <t>LHC BOARD</t>
  </si>
  <si>
    <t>MULTI FAMILY</t>
  </si>
  <si>
    <t>ARMSTEAD, DESIREE</t>
  </si>
  <si>
    <t>COLOMB, STERLING</t>
  </si>
  <si>
    <t>DENNIS, JR., LIONEL</t>
  </si>
  <si>
    <t>DICKEY, JANELLE</t>
  </si>
  <si>
    <t>HALL, WENDY</t>
  </si>
  <si>
    <t>JOHNSON, ALVIN</t>
  </si>
  <si>
    <t>MCNEESE, ROBERT</t>
  </si>
  <si>
    <t>RUSSELL, LOUIS</t>
  </si>
  <si>
    <t>WILLMAN, MARJORIANNA</t>
  </si>
  <si>
    <t>OPERATIONS</t>
  </si>
  <si>
    <t>CLARK, ROBERT</t>
  </si>
  <si>
    <t>GAINES, NYKEIA</t>
  </si>
  <si>
    <t>PERKINS, MARVA</t>
  </si>
  <si>
    <t>RINGO, CALANDRA</t>
  </si>
  <si>
    <t>MAINTENANCE REPAIRER 1</t>
  </si>
  <si>
    <t>WILSON, JUON</t>
  </si>
  <si>
    <t>PERFORMANCE/REPORTING</t>
  </si>
  <si>
    <t>HARVEY, KEVIN</t>
  </si>
  <si>
    <t>MOORE, STARR</t>
  </si>
  <si>
    <t>YOUNG, JANEL</t>
  </si>
  <si>
    <t>SINGLE FAMILY</t>
  </si>
  <si>
    <t>ANDREWS, SONJA</t>
  </si>
  <si>
    <t>ANTOON, MARY</t>
  </si>
  <si>
    <t>BOUDREAUX, MARY</t>
  </si>
  <si>
    <t>EVANS, BRENDA</t>
  </si>
  <si>
    <t>HENDERSON, CODY</t>
  </si>
  <si>
    <t>MCMURRAY, CASIE</t>
  </si>
  <si>
    <t>SUSTAINABLE HOUSING</t>
  </si>
  <si>
    <t>TECHNOLOGY SERVICES</t>
  </si>
  <si>
    <t>AMPIM, JOHN</t>
  </si>
  <si>
    <t>BROWN, RENDELL</t>
  </si>
  <si>
    <t>MCKNIGHT, HERBERT</t>
  </si>
  <si>
    <t>WRIGHT, MESHRYL</t>
  </si>
  <si>
    <t>Name</t>
  </si>
  <si>
    <t>VACANT - TEMP (BELL)</t>
  </si>
  <si>
    <t>VACANT</t>
  </si>
  <si>
    <t>VACANT - TEMP (DUPARD)</t>
  </si>
  <si>
    <t>VACANT (MCQUAIRTER)</t>
  </si>
  <si>
    <t>VACANT - TEMP (POWELL)</t>
  </si>
  <si>
    <t>190</t>
  </si>
  <si>
    <t>195</t>
  </si>
  <si>
    <t>185</t>
  </si>
  <si>
    <t>030</t>
  </si>
  <si>
    <t>LHA</t>
  </si>
  <si>
    <t>167</t>
  </si>
  <si>
    <t>110</t>
  </si>
  <si>
    <t>Org Unit Code</t>
  </si>
  <si>
    <t>Org Unit Name</t>
  </si>
  <si>
    <t>Professional Services</t>
  </si>
  <si>
    <t>ENERGY</t>
  </si>
  <si>
    <t>Building Expenses</t>
  </si>
  <si>
    <t>Energy Programs (LIHEAP &amp; WAP)</t>
  </si>
  <si>
    <t>HUD Disposition Property Income</t>
  </si>
  <si>
    <t>LA Housing Authority</t>
  </si>
  <si>
    <t>Compliance Monitoring - LIHTC Recipients</t>
  </si>
  <si>
    <t>Section 8 Contract Administration</t>
  </si>
  <si>
    <t>Single Family Homebuyer/Counseling Programs</t>
  </si>
  <si>
    <t>Miscellaneous Income - Rental</t>
  </si>
  <si>
    <t>Capital Expenditures</t>
  </si>
  <si>
    <t>Compliance Monitoring Fees</t>
  </si>
  <si>
    <t>VACANT-DEPT REQUESTED</t>
  </si>
  <si>
    <t>VACANT (OGLESBY)</t>
  </si>
  <si>
    <t>BUDGET ANALYST 3</t>
  </si>
  <si>
    <t>BUDGET ANALYST 1</t>
  </si>
  <si>
    <t>TONEY, DAWN</t>
  </si>
  <si>
    <t>LINDEN, CHRISTOPHER</t>
  </si>
  <si>
    <t>WATZKE, LEON (DENKER)</t>
  </si>
  <si>
    <t>Departments</t>
  </si>
  <si>
    <t>VACANT (HOGAN)</t>
  </si>
  <si>
    <t>KING, ANGELA (to be filled)</t>
  </si>
  <si>
    <t>MCQUAIRTER, CAROLYN (detailed manager)</t>
  </si>
  <si>
    <t>Chris Dunn (Contractor)</t>
  </si>
  <si>
    <t>Alisha August</t>
  </si>
  <si>
    <t>VACANT (Homeowner Assist)</t>
  </si>
  <si>
    <t>MYERS, JALYNN</t>
  </si>
  <si>
    <t>MYERS, KELSI</t>
  </si>
  <si>
    <t>TEMP (SCOTT)</t>
  </si>
  <si>
    <t>FY17 Budget</t>
  </si>
  <si>
    <t>FY17 Projected</t>
  </si>
  <si>
    <t>Operating Receipts</t>
  </si>
  <si>
    <t>Operating Expenditures</t>
  </si>
  <si>
    <t>TOTAL OPERATING RECEIPTS</t>
  </si>
  <si>
    <t>TOTAL OPERATING EXPENDITURES</t>
  </si>
  <si>
    <t>EXCESS RECEIPTS OVER EXPENDITURES</t>
  </si>
  <si>
    <t>Increase/ (Decrease) from FY17 to FY18</t>
  </si>
  <si>
    <t>%</t>
  </si>
  <si>
    <t>FY17 Projected Over/ (Under) Budget</t>
  </si>
  <si>
    <t>Sustainable Housing Program Fees (OCD)</t>
  </si>
  <si>
    <t>Energy Programs Fees (LIHEAP &amp; WAP)</t>
  </si>
  <si>
    <t>HOME &amp; Nat'l Hsg Trust Fund Fees</t>
  </si>
  <si>
    <t>Section 8 Contract Administration Fees</t>
  </si>
  <si>
    <t>LA Housing Authority Fees</t>
  </si>
  <si>
    <t>HUD Disposition Property Receipts</t>
  </si>
  <si>
    <t>Multi Family LIHTC, M2M &amp; Risk Sharing Fees</t>
  </si>
  <si>
    <t>Multi Family Issuer &amp; MRB Fees</t>
  </si>
  <si>
    <t>Single Family Issuer Fees/Bond Deal Receipts</t>
  </si>
  <si>
    <t>Fiscal Year Ending June 30, 2018 Operating Budget</t>
  </si>
  <si>
    <t>FY18 Budget</t>
  </si>
  <si>
    <t xml:space="preserve">                   Louisiana Housing Corporation</t>
  </si>
  <si>
    <t xml:space="preserve">Single Family </t>
  </si>
  <si>
    <t xml:space="preserve">HOME </t>
  </si>
  <si>
    <t>ASSET MANAGEMENT</t>
  </si>
  <si>
    <t xml:space="preserve">ENVIRONMENTAL </t>
  </si>
  <si>
    <t>ENERGY ASSISTANCE</t>
  </si>
  <si>
    <t>HOMELESSNESS SOLUTIONS</t>
  </si>
  <si>
    <t>HOUSING DEVELOPMENT</t>
  </si>
  <si>
    <t>FACILITIES OPERATIONS</t>
  </si>
  <si>
    <t>STRATEGIC INITIATIVES</t>
  </si>
  <si>
    <t>PUBLIC AFFAIRS</t>
  </si>
  <si>
    <t>HOMEOWNERSHIP</t>
  </si>
  <si>
    <t>COMMUNITY PLANNING &amp; DEV</t>
  </si>
  <si>
    <t>Housing Conference</t>
  </si>
  <si>
    <t>FY25 Draft Operating Budget Summary</t>
  </si>
  <si>
    <t>FY25 Budget Request - Department Names:</t>
  </si>
  <si>
    <t>FY25 Budget</t>
  </si>
  <si>
    <t>Home Program</t>
  </si>
  <si>
    <t>HUD Program Income</t>
  </si>
  <si>
    <t>Compliance Monitoring- LIHTC</t>
  </si>
  <si>
    <t>Housing Development</t>
  </si>
  <si>
    <t>Section 8 Contract Admin</t>
  </si>
  <si>
    <t>Single Family</t>
  </si>
  <si>
    <t>Miscellaneous</t>
  </si>
  <si>
    <t>Homelessness Solutions</t>
  </si>
  <si>
    <t>Community Planning &amp; Dev</t>
  </si>
  <si>
    <t xml:space="preserve">Energy Program </t>
  </si>
  <si>
    <t>Operating Revenue</t>
  </si>
  <si>
    <t>Operating Expenses</t>
  </si>
  <si>
    <t>FY25 Budget 2 Months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</si>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</sst>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00"/>
    <numFmt numFmtId="167" formatCode="0.000%"/>
    <numFmt numFmtId="168" formatCode="0%_);\(0%\)"/>
    <numFmt numFmtId="169" formatCode="&quot;$&quot;#,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Cambria"/>
      <family val="1"/>
    </font>
    <font>
      <b/>
      <sz val="10"/>
      <name val="Cambria"/>
      <family val="1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rgb="FF000000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1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6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0" fillId="0" borderId="0" xfId="0" applyFill="1"/>
    <xf numFmtId="0" fontId="4" fillId="0" borderId="0" xfId="0" applyFont="1"/>
    <xf numFmtId="0" fontId="0" fillId="0" borderId="0" xfId="0" applyAlignment="1"/>
    <xf numFmtId="0" fontId="5" fillId="0" borderId="0" xfId="0" applyFont="1"/>
    <xf numFmtId="0" fontId="6" fillId="0" borderId="0" xfId="0" applyFont="1"/>
    <xf numFmtId="0" fontId="0" fillId="0" borderId="6" xfId="0" applyBorder="1" applyAlignment="1">
      <alignment horizontal="centerContinuous"/>
    </xf>
    <xf numFmtId="9" fontId="5" fillId="0" borderId="0" xfId="0" applyNumberFormat="1" applyFont="1"/>
    <xf numFmtId="0" fontId="5" fillId="0" borderId="0" xfId="0" applyFont="1" applyAlignment="1" applyProtection="1">
      <alignment wrapText="1"/>
      <protection locked="0"/>
    </xf>
    <xf numFmtId="9" fontId="5" fillId="0" borderId="0" xfId="0" applyNumberFormat="1" applyFont="1" applyBorder="1"/>
    <xf numFmtId="9" fontId="5" fillId="0" borderId="5" xfId="0" applyNumberFormat="1" applyFont="1" applyBorder="1"/>
    <xf numFmtId="165" fontId="6" fillId="2" borderId="4" xfId="0" applyNumberFormat="1" applyFont="1" applyFill="1" applyBorder="1"/>
    <xf numFmtId="9" fontId="6" fillId="0" borderId="0" xfId="3" applyFont="1"/>
    <xf numFmtId="0" fontId="6" fillId="0" borderId="0" xfId="0" applyFont="1" applyProtection="1">
      <protection locked="0"/>
    </xf>
    <xf numFmtId="164" fontId="5" fillId="0" borderId="0" xfId="1" applyNumberFormat="1" applyFont="1"/>
    <xf numFmtId="164" fontId="5" fillId="0" borderId="0" xfId="0" applyNumberFormat="1" applyFont="1"/>
    <xf numFmtId="0" fontId="0" fillId="0" borderId="7" xfId="0" applyBorder="1" applyAlignment="1" applyProtection="1">
      <alignment horizontal="center" wrapText="1"/>
      <protection locked="0"/>
    </xf>
    <xf numFmtId="0" fontId="0" fillId="0" borderId="7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6" fillId="0" borderId="0" xfId="0" applyFont="1" applyBorder="1"/>
    <xf numFmtId="0" fontId="7" fillId="0" borderId="0" xfId="0" applyFont="1"/>
    <xf numFmtId="0" fontId="7" fillId="0" borderId="0" xfId="0" applyFont="1" applyProtection="1">
      <protection locked="0"/>
    </xf>
    <xf numFmtId="165" fontId="0" fillId="0" borderId="0" xfId="0" applyNumberFormat="1"/>
    <xf numFmtId="165" fontId="6" fillId="2" borderId="9" xfId="0" applyNumberFormat="1" applyFont="1" applyFill="1" applyBorder="1"/>
    <xf numFmtId="0" fontId="3" fillId="0" borderId="8" xfId="0" applyFont="1" applyBorder="1" applyAlignment="1">
      <alignment wrapText="1"/>
    </xf>
    <xf numFmtId="0" fontId="2" fillId="0" borderId="8" xfId="0" applyFont="1" applyBorder="1"/>
    <xf numFmtId="0" fontId="0" fillId="0" borderId="8" xfId="0" applyBorder="1"/>
    <xf numFmtId="164" fontId="5" fillId="0" borderId="10" xfId="1" applyNumberFormat="1" applyFont="1" applyBorder="1"/>
    <xf numFmtId="0" fontId="5" fillId="0" borderId="10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0" fontId="0" fillId="0" borderId="6" xfId="0" applyBorder="1"/>
    <xf numFmtId="0" fontId="9" fillId="0" borderId="5" xfId="0" applyFont="1" applyBorder="1" applyAlignment="1">
      <alignment horizontal="center"/>
    </xf>
    <xf numFmtId="0" fontId="0" fillId="0" borderId="7" xfId="0" applyBorder="1"/>
    <xf numFmtId="0" fontId="6" fillId="0" borderId="14" xfId="0" applyFont="1" applyFill="1" applyBorder="1"/>
    <xf numFmtId="165" fontId="6" fillId="2" borderId="0" xfId="0" applyNumberFormat="1" applyFont="1" applyFill="1" applyBorder="1"/>
    <xf numFmtId="165" fontId="6" fillId="0" borderId="17" xfId="0" applyNumberFormat="1" applyFont="1" applyFill="1" applyBorder="1"/>
    <xf numFmtId="165" fontId="6" fillId="0" borderId="10" xfId="0" applyNumberFormat="1" applyFont="1" applyFill="1" applyBorder="1"/>
    <xf numFmtId="165" fontId="6" fillId="0" borderId="0" xfId="0" applyNumberFormat="1" applyFont="1" applyFill="1" applyBorder="1"/>
    <xf numFmtId="0" fontId="5" fillId="0" borderId="0" xfId="0" applyFont="1" applyFill="1" applyBorder="1"/>
    <xf numFmtId="9" fontId="5" fillId="0" borderId="17" xfId="0" applyNumberFormat="1" applyFont="1" applyBorder="1"/>
    <xf numFmtId="44" fontId="6" fillId="0" borderId="4" xfId="0" applyNumberFormat="1" applyFont="1" applyBorder="1"/>
    <xf numFmtId="44" fontId="5" fillId="0" borderId="4" xfId="0" applyNumberFormat="1" applyFont="1" applyBorder="1"/>
    <xf numFmtId="44" fontId="5" fillId="0" borderId="4" xfId="2" applyFont="1" applyBorder="1"/>
    <xf numFmtId="10" fontId="5" fillId="0" borderId="0" xfId="0" applyNumberFormat="1" applyFont="1"/>
    <xf numFmtId="43" fontId="5" fillId="0" borderId="4" xfId="0" applyNumberFormat="1" applyFont="1" applyBorder="1"/>
    <xf numFmtId="165" fontId="6" fillId="2" borderId="18" xfId="0" applyNumberFormat="1" applyFont="1" applyFill="1" applyBorder="1"/>
    <xf numFmtId="10" fontId="0" fillId="0" borderId="11" xfId="0" applyNumberFormat="1" applyBorder="1" applyAlignment="1">
      <alignment horizontal="center"/>
    </xf>
    <xf numFmtId="10" fontId="0" fillId="0" borderId="12" xfId="0" applyNumberFormat="1" applyBorder="1" applyAlignment="1">
      <alignment horizontal="center"/>
    </xf>
    <xf numFmtId="10" fontId="0" fillId="0" borderId="13" xfId="0" applyNumberFormat="1" applyBorder="1" applyAlignment="1">
      <alignment horizontal="center"/>
    </xf>
    <xf numFmtId="10" fontId="0" fillId="0" borderId="15" xfId="0" applyNumberFormat="1" applyBorder="1" applyAlignment="1">
      <alignment horizontal="center"/>
    </xf>
    <xf numFmtId="10" fontId="0" fillId="0" borderId="4" xfId="0" applyNumberFormat="1" applyBorder="1" applyAlignment="1">
      <alignment horizontal="center"/>
    </xf>
    <xf numFmtId="10" fontId="0" fillId="0" borderId="16" xfId="0" applyNumberFormat="1" applyBorder="1" applyAlignment="1">
      <alignment horizontal="center"/>
    </xf>
    <xf numFmtId="0" fontId="11" fillId="0" borderId="0" xfId="5" quotePrefix="1" applyFont="1" applyFill="1" applyBorder="1" applyAlignment="1">
      <alignment horizontal="center"/>
    </xf>
    <xf numFmtId="166" fontId="11" fillId="0" borderId="0" xfId="5" quotePrefix="1" applyNumberFormat="1" applyFont="1" applyAlignment="1">
      <alignment horizontal="center"/>
    </xf>
    <xf numFmtId="0" fontId="11" fillId="0" borderId="0" xfId="5" applyFont="1" applyFill="1" applyBorder="1" applyAlignment="1">
      <alignment horizontal="center" wrapText="1"/>
    </xf>
    <xf numFmtId="0" fontId="11" fillId="0" borderId="5" xfId="5" applyFont="1" applyFill="1" applyBorder="1" applyAlignment="1">
      <alignment horizontal="center" wrapText="1"/>
    </xf>
    <xf numFmtId="166" fontId="11" fillId="0" borderId="5" xfId="5" applyNumberFormat="1" applyFont="1" applyBorder="1" applyAlignment="1">
      <alignment horizontal="center" wrapText="1"/>
    </xf>
    <xf numFmtId="0" fontId="11" fillId="0" borderId="19" xfId="5" applyFont="1" applyFill="1" applyBorder="1" applyAlignment="1">
      <alignment horizontal="center" wrapText="1"/>
    </xf>
    <xf numFmtId="0" fontId="9" fillId="0" borderId="19" xfId="0" applyFont="1" applyBorder="1" applyAlignment="1" applyProtection="1">
      <alignment horizontal="center" wrapText="1"/>
      <protection locked="0"/>
    </xf>
    <xf numFmtId="0" fontId="0" fillId="0" borderId="0" xfId="0" applyBorder="1"/>
    <xf numFmtId="0" fontId="0" fillId="0" borderId="20" xfId="0" applyBorder="1"/>
    <xf numFmtId="0" fontId="9" fillId="0" borderId="5" xfId="0" applyFont="1" applyBorder="1" applyAlignment="1">
      <alignment horizontal="right" wrapText="1"/>
    </xf>
    <xf numFmtId="0" fontId="2" fillId="0" borderId="0" xfId="0" applyFont="1"/>
    <xf numFmtId="0" fontId="0" fillId="0" borderId="0" xfId="0" applyAlignment="1" applyProtection="1">
      <alignment wrapText="1"/>
      <protection locked="0"/>
    </xf>
    <xf numFmtId="0" fontId="9" fillId="0" borderId="0" xfId="0" applyFont="1" applyAlignment="1">
      <alignment horizontal="left"/>
    </xf>
    <xf numFmtId="0" fontId="9" fillId="0" borderId="0" xfId="0" applyFont="1" applyProtection="1"/>
    <xf numFmtId="0" fontId="7" fillId="0" borderId="0" xfId="0" applyFont="1" applyBorder="1"/>
    <xf numFmtId="0" fontId="7" fillId="0" borderId="1" xfId="0" applyFont="1" applyBorder="1" applyAlignment="1"/>
    <xf numFmtId="0" fontId="0" fillId="0" borderId="2" xfId="0" applyBorder="1"/>
    <xf numFmtId="0" fontId="0" fillId="0" borderId="3" xfId="0" applyBorder="1"/>
    <xf numFmtId="164" fontId="5" fillId="0" borderId="0" xfId="1" applyNumberFormat="1" applyFont="1" applyBorder="1"/>
    <xf numFmtId="164" fontId="5" fillId="0" borderId="21" xfId="1" applyNumberFormat="1" applyFont="1" applyBorder="1"/>
    <xf numFmtId="164" fontId="5" fillId="0" borderId="6" xfId="1" applyNumberFormat="1" applyFont="1" applyBorder="1"/>
    <xf numFmtId="0" fontId="0" fillId="0" borderId="5" xfId="0" applyBorder="1" applyAlignment="1">
      <alignment horizontal="center"/>
    </xf>
    <xf numFmtId="0" fontId="0" fillId="0" borderId="22" xfId="0" applyBorder="1"/>
    <xf numFmtId="0" fontId="0" fillId="0" borderId="7" xfId="0" applyBorder="1" applyAlignment="1" applyProtection="1">
      <protection locked="0"/>
    </xf>
    <xf numFmtId="43" fontId="5" fillId="0" borderId="12" xfId="0" applyNumberFormat="1" applyFont="1" applyBorder="1"/>
    <xf numFmtId="165" fontId="5" fillId="0" borderId="0" xfId="0" applyNumberFormat="1" applyFont="1" applyBorder="1"/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4" borderId="4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2" fillId="0" borderId="0" xfId="0" quotePrefix="1" applyFont="1" applyFill="1" applyBorder="1" applyAlignment="1">
      <alignment horizontal="center"/>
    </xf>
    <xf numFmtId="0" fontId="12" fillId="4" borderId="0" xfId="0" applyFont="1" applyFill="1" applyBorder="1"/>
    <xf numFmtId="0" fontId="13" fillId="0" borderId="0" xfId="0" applyFont="1" applyFill="1" applyBorder="1" applyAlignment="1">
      <alignment horizontal="center"/>
    </xf>
    <xf numFmtId="0" fontId="0" fillId="0" borderId="22" xfId="0" applyBorder="1" applyAlignment="1" applyProtection="1">
      <protection locked="0"/>
    </xf>
    <xf numFmtId="0" fontId="0" fillId="0" borderId="7" xfId="0" applyBorder="1" applyAlignment="1" applyProtection="1">
      <alignment wrapText="1"/>
      <protection locked="0"/>
    </xf>
    <xf numFmtId="0" fontId="12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 wrapText="1"/>
    </xf>
    <xf numFmtId="0" fontId="0" fillId="0" borderId="0" xfId="0" applyFont="1" applyFill="1" applyBorder="1"/>
    <xf numFmtId="0" fontId="0" fillId="0" borderId="6" xfId="0" applyBorder="1" applyAlignment="1">
      <alignment horizontal="center"/>
    </xf>
    <xf numFmtId="0" fontId="12" fillId="3" borderId="0" xfId="0" applyFont="1" applyFill="1" applyBorder="1" applyAlignment="1">
      <alignment horizontal="center" wrapText="1"/>
    </xf>
    <xf numFmtId="167" fontId="5" fillId="0" borderId="0" xfId="3" applyNumberFormat="1" applyFont="1"/>
    <xf numFmtId="0" fontId="7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6" xfId="0" applyBorder="1" applyAlignment="1" applyProtection="1">
      <protection locked="0"/>
    </xf>
    <xf numFmtId="0" fontId="0" fillId="0" borderId="22" xfId="0" applyFill="1" applyBorder="1" applyAlignment="1" applyProtection="1">
      <protection locked="0"/>
    </xf>
    <xf numFmtId="0" fontId="0" fillId="0" borderId="22" xfId="0" applyFill="1" applyBorder="1"/>
    <xf numFmtId="0" fontId="0" fillId="0" borderId="6" xfId="0" applyFill="1" applyBorder="1"/>
    <xf numFmtId="10" fontId="0" fillId="0" borderId="11" xfId="0" applyNumberFormat="1" applyFill="1" applyBorder="1" applyAlignment="1">
      <alignment horizontal="center"/>
    </xf>
    <xf numFmtId="10" fontId="0" fillId="0" borderId="12" xfId="0" applyNumberFormat="1" applyFill="1" applyBorder="1" applyAlignment="1">
      <alignment horizontal="center"/>
    </xf>
    <xf numFmtId="10" fontId="0" fillId="0" borderId="4" xfId="0" applyNumberFormat="1" applyFill="1" applyBorder="1" applyAlignment="1">
      <alignment horizontal="center"/>
    </xf>
    <xf numFmtId="0" fontId="0" fillId="0" borderId="7" xfId="0" applyFill="1" applyBorder="1" applyAlignment="1" applyProtection="1">
      <protection locked="0"/>
    </xf>
    <xf numFmtId="0" fontId="0" fillId="0" borderId="0" xfId="0" applyFill="1" applyBorder="1"/>
    <xf numFmtId="10" fontId="0" fillId="0" borderId="15" xfId="0" applyNumberFormat="1" applyFill="1" applyBorder="1" applyAlignment="1">
      <alignment horizontal="center"/>
    </xf>
    <xf numFmtId="0" fontId="0" fillId="0" borderId="7" xfId="0" applyFill="1" applyBorder="1"/>
    <xf numFmtId="0" fontId="0" fillId="0" borderId="7" xfId="0" applyFill="1" applyBorder="1" applyAlignment="1" applyProtection="1">
      <alignment wrapText="1"/>
      <protection locked="0"/>
    </xf>
    <xf numFmtId="0" fontId="0" fillId="0" borderId="20" xfId="0" applyFill="1" applyBorder="1"/>
    <xf numFmtId="10" fontId="0" fillId="0" borderId="16" xfId="0" applyNumberFormat="1" applyFill="1" applyBorder="1" applyAlignment="1">
      <alignment horizontal="center"/>
    </xf>
    <xf numFmtId="10" fontId="0" fillId="0" borderId="9" xfId="0" applyNumberFormat="1" applyFill="1" applyBorder="1" applyAlignment="1">
      <alignment horizontal="center"/>
    </xf>
    <xf numFmtId="0" fontId="12" fillId="3" borderId="0" xfId="0" applyFont="1" applyFill="1" applyBorder="1" applyAlignment="1">
      <alignment horizontal="left" wrapText="1"/>
    </xf>
    <xf numFmtId="10" fontId="0" fillId="0" borderId="0" xfId="0" applyNumberFormat="1"/>
    <xf numFmtId="0" fontId="5" fillId="0" borderId="0" xfId="0" applyFont="1" applyFill="1"/>
    <xf numFmtId="165" fontId="0" fillId="0" borderId="0" xfId="0" applyNumberFormat="1" applyFill="1"/>
    <xf numFmtId="0" fontId="6" fillId="0" borderId="0" xfId="0" applyFont="1" applyFill="1"/>
    <xf numFmtId="0" fontId="5" fillId="0" borderId="0" xfId="0" applyFont="1" applyFill="1" applyAlignment="1" applyProtection="1">
      <alignment wrapText="1"/>
      <protection locked="0"/>
    </xf>
    <xf numFmtId="0" fontId="6" fillId="0" borderId="0" xfId="0" applyFont="1" applyFill="1" applyProtection="1">
      <protection locked="0"/>
    </xf>
    <xf numFmtId="0" fontId="9" fillId="0" borderId="0" xfId="0" applyFont="1" applyFill="1"/>
    <xf numFmtId="165" fontId="5" fillId="0" borderId="0" xfId="0" applyNumberFormat="1" applyFont="1" applyFill="1" applyBorder="1"/>
    <xf numFmtId="164" fontId="5" fillId="0" borderId="0" xfId="1" applyNumberFormat="1" applyFont="1" applyFill="1" applyBorder="1"/>
    <xf numFmtId="0" fontId="7" fillId="0" borderId="0" xfId="0" applyFont="1" applyBorder="1" applyAlignment="1">
      <alignment horizontal="center" wrapText="1"/>
    </xf>
    <xf numFmtId="164" fontId="5" fillId="0" borderId="6" xfId="1" applyNumberFormat="1" applyFont="1" applyFill="1" applyBorder="1"/>
    <xf numFmtId="0" fontId="6" fillId="0" borderId="0" xfId="0" applyFont="1" applyFill="1" applyBorder="1"/>
    <xf numFmtId="165" fontId="6" fillId="0" borderId="7" xfId="0" applyNumberFormat="1" applyFont="1" applyFill="1" applyBorder="1"/>
    <xf numFmtId="165" fontId="6" fillId="0" borderId="23" xfId="0" applyNumberFormat="1" applyFont="1" applyFill="1" applyBorder="1"/>
    <xf numFmtId="164" fontId="6" fillId="0" borderId="23" xfId="1" applyNumberFormat="1" applyFont="1" applyFill="1" applyBorder="1"/>
    <xf numFmtId="168" fontId="5" fillId="0" borderId="0" xfId="3" applyNumberFormat="1" applyFont="1" applyFill="1" applyBorder="1"/>
    <xf numFmtId="168" fontId="6" fillId="0" borderId="0" xfId="3" applyNumberFormat="1" applyFont="1" applyFill="1" applyBorder="1"/>
    <xf numFmtId="0" fontId="0" fillId="0" borderId="0" xfId="0" applyAlignment="1">
      <alignment horizontal="centerContinuous"/>
    </xf>
    <xf numFmtId="0" fontId="4" fillId="0" borderId="0" xfId="0" applyFont="1" applyAlignment="1"/>
    <xf numFmtId="0" fontId="7" fillId="0" borderId="0" xfId="0" applyFont="1" applyAlignment="1"/>
    <xf numFmtId="0" fontId="7" fillId="0" borderId="0" xfId="0" applyFont="1" applyBorder="1" applyAlignment="1"/>
    <xf numFmtId="0" fontId="7" fillId="0" borderId="0" xfId="0" quotePrefix="1" applyNumberFormat="1" applyFont="1" applyAlignment="1"/>
    <xf numFmtId="0" fontId="7" fillId="0" borderId="0" xfId="0" applyFont="1" applyAlignment="1" applyProtection="1">
      <protection locked="0"/>
    </xf>
    <xf numFmtId="0" fontId="7" fillId="0" borderId="0" xfId="0" applyFont="1" applyAlignment="1">
      <alignment horizontal="right"/>
    </xf>
    <xf numFmtId="165" fontId="15" fillId="0" borderId="4" xfId="0" applyNumberFormat="1" applyFont="1" applyFill="1" applyBorder="1"/>
    <xf numFmtId="165" fontId="15" fillId="0" borderId="16" xfId="0" applyNumberFormat="1" applyFont="1" applyFill="1" applyBorder="1"/>
    <xf numFmtId="165" fontId="15" fillId="0" borderId="0" xfId="0" applyNumberFormat="1" applyFont="1" applyFill="1" applyBorder="1"/>
    <xf numFmtId="0" fontId="15" fillId="0" borderId="0" xfId="0" applyFont="1" applyFill="1"/>
    <xf numFmtId="164" fontId="14" fillId="0" borderId="4" xfId="1" applyNumberFormat="1" applyFont="1" applyFill="1" applyBorder="1"/>
    <xf numFmtId="164" fontId="15" fillId="0" borderId="4" xfId="0" applyNumberFormat="1" applyFont="1" applyBorder="1"/>
    <xf numFmtId="0" fontId="17" fillId="0" borderId="0" xfId="0" applyFont="1"/>
    <xf numFmtId="0" fontId="18" fillId="0" borderId="0" xfId="0" applyFont="1" applyAlignment="1">
      <alignment horizontal="left"/>
    </xf>
    <xf numFmtId="0" fontId="17" fillId="0" borderId="6" xfId="0" applyFont="1" applyBorder="1" applyAlignment="1">
      <alignment horizontal="centerContinuous"/>
    </xf>
    <xf numFmtId="165" fontId="14" fillId="0" borderId="4" xfId="0" applyNumberFormat="1" applyFont="1" applyFill="1" applyBorder="1"/>
    <xf numFmtId="0" fontId="17" fillId="0" borderId="4" xfId="0" applyFont="1" applyFill="1" applyBorder="1"/>
    <xf numFmtId="165" fontId="20" fillId="0" borderId="4" xfId="0" applyNumberFormat="1" applyFont="1" applyFill="1" applyBorder="1"/>
    <xf numFmtId="165" fontId="19" fillId="0" borderId="0" xfId="0" applyNumberFormat="1" applyFont="1" applyFill="1" applyBorder="1"/>
    <xf numFmtId="165" fontId="20" fillId="0" borderId="18" xfId="0" applyNumberFormat="1" applyFont="1" applyFill="1" applyBorder="1"/>
    <xf numFmtId="165" fontId="20" fillId="0" borderId="9" xfId="0" applyNumberFormat="1" applyFont="1" applyFill="1" applyBorder="1"/>
    <xf numFmtId="0" fontId="21" fillId="0" borderId="0" xfId="0" applyFont="1" applyFill="1"/>
    <xf numFmtId="0" fontId="18" fillId="0" borderId="0" xfId="0" applyFont="1" applyAlignment="1">
      <alignment horizontal="center" wrapText="1"/>
    </xf>
    <xf numFmtId="0" fontId="11" fillId="0" borderId="0" xfId="5" quotePrefix="1" applyFont="1" applyFill="1" applyBorder="1" applyAlignment="1">
      <alignment horizontal="center" wrapText="1"/>
    </xf>
    <xf numFmtId="0" fontId="16" fillId="0" borderId="0" xfId="0" applyFont="1" applyFill="1" applyBorder="1"/>
    <xf numFmtId="0" fontId="21" fillId="0" borderId="0" xfId="0" applyFont="1" applyFill="1" applyBorder="1"/>
    <xf numFmtId="165" fontId="15" fillId="0" borderId="24" xfId="0" applyNumberFormat="1" applyFont="1" applyFill="1" applyBorder="1"/>
    <xf numFmtId="165" fontId="6" fillId="0" borderId="24" xfId="0" applyNumberFormat="1" applyFont="1" applyFill="1" applyBorder="1"/>
    <xf numFmtId="164" fontId="14" fillId="0" borderId="9" xfId="1" applyNumberFormat="1" applyFont="1" applyFill="1" applyBorder="1"/>
    <xf numFmtId="37" fontId="14" fillId="0" borderId="4" xfId="1" applyNumberFormat="1" applyFont="1" applyFill="1" applyBorder="1"/>
    <xf numFmtId="5" fontId="15" fillId="0" borderId="16" xfId="0" applyNumberFormat="1" applyFont="1" applyFill="1" applyBorder="1"/>
    <xf numFmtId="169" fontId="15" fillId="0" borderId="4" xfId="0" applyNumberFormat="1" applyFont="1" applyBorder="1"/>
    <xf numFmtId="169" fontId="15" fillId="0" borderId="16" xfId="0" applyNumberFormat="1" applyFont="1" applyFill="1" applyBorder="1"/>
    <xf numFmtId="0" fontId="7" fillId="0" borderId="0" xfId="0" applyFont="1" applyBorder="1"/>
    <xf numFmtId="0" fontId="19" fillId="0" borderId="0" xfId="0" applyFont="1" applyBorder="1" applyAlignment="1">
      <alignment horizontal="left" vertical="top"/>
    </xf>
    <xf numFmtId="0" fontId="17" fillId="0" borderId="0" xfId="0" applyFont="1" applyAlignment="1"/>
  </cellXfs>
  <cellStyles count="8">
    <cellStyle name="Comma" xfId="1" builtinId="3"/>
    <cellStyle name="Comma 2" xfId="6"/>
    <cellStyle name="Currency" xfId="2" builtinId="4"/>
    <cellStyle name="Normal" xfId="0" builtinId="0"/>
    <cellStyle name="Normal 2" xfId="4"/>
    <cellStyle name="Normal 3" xfId="5"/>
    <cellStyle name="Percent" xfId="3" builtinId="5"/>
    <cellStyle name="Percent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ndry\Documents\FY%202017%20Budget%20Detail%20-%20Approved%20-%20060816-with%20HR%20data-print%20format%20for%20list%20of%20positio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%20Files\Timesheets%20&amp;%20Leave\timecard%20template-RJL-201702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Revenues"/>
      <sheetName val="MF Issuer Fees"/>
      <sheetName val="SF Issuer Fees"/>
      <sheetName val="HUD Disposition Prop"/>
      <sheetName val="Total Expenses"/>
      <sheetName val="HR"/>
      <sheetName val="Travel"/>
      <sheetName val="Bldg Bond Int"/>
      <sheetName val="Bldg Maint ONLY"/>
      <sheetName val="Prof Serv"/>
      <sheetName val="Other Operating Expenses"/>
      <sheetName val="Supplies"/>
      <sheetName val="Capital Exp"/>
      <sheetName val="Lists"/>
      <sheetName val="Program Defin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A2" t="str">
            <v>Accounting/Budget/Finance</v>
          </cell>
        </row>
        <row r="3">
          <cell r="A3" t="str">
            <v>Board of Directors</v>
          </cell>
        </row>
        <row r="4">
          <cell r="A4" t="str">
            <v>Communications/Public Affairs</v>
          </cell>
        </row>
        <row r="5">
          <cell r="A5" t="str">
            <v>Compliance/Construction Monitoring/Env Review</v>
          </cell>
        </row>
        <row r="6">
          <cell r="A6" t="str">
            <v>Desk Monitoring</v>
          </cell>
        </row>
        <row r="7">
          <cell r="A7" t="str">
            <v>Disaster Housing</v>
          </cell>
        </row>
        <row r="8">
          <cell r="A8" t="str">
            <v>Energy Assistance Programs</v>
          </cell>
        </row>
        <row r="9">
          <cell r="A9" t="str">
            <v>Executive Staff</v>
          </cell>
        </row>
        <row r="10">
          <cell r="A10" t="str">
            <v>Human Resources</v>
          </cell>
        </row>
        <row r="11">
          <cell r="A11" t="str">
            <v>Information Technology</v>
          </cell>
        </row>
        <row r="12">
          <cell r="A12" t="str">
            <v>Internal Audit</v>
          </cell>
        </row>
        <row r="13">
          <cell r="A13" t="str">
            <v>Legal Council</v>
          </cell>
        </row>
        <row r="14">
          <cell r="A14" t="str">
            <v>Louisiana Housing Authority</v>
          </cell>
        </row>
        <row r="15">
          <cell r="A15" t="str">
            <v>Operations - Administration/Facilities &amp; Fleet Mgt</v>
          </cell>
        </row>
        <row r="16">
          <cell r="A16" t="str">
            <v>Performance-Based S8 Contract Administration Program</v>
          </cell>
        </row>
        <row r="17">
          <cell r="A17" t="str">
            <v>Policy &amp; Reporting</v>
          </cell>
        </row>
        <row r="18">
          <cell r="A18" t="str">
            <v>Rental Production (includes Single Family Production)</v>
          </cell>
        </row>
        <row r="19">
          <cell r="A19" t="str">
            <v>Single Family Production (part of Rental Production)</v>
          </cell>
        </row>
        <row r="23">
          <cell r="A23" t="str">
            <v>Admin Exp - Unallocable - General Fund</v>
          </cell>
        </row>
        <row r="24">
          <cell r="A24" t="str">
            <v>ARRA TCAP</v>
          </cell>
        </row>
        <row r="25">
          <cell r="A25" t="str">
            <v>ARRA TCEX</v>
          </cell>
        </row>
        <row r="26">
          <cell r="A26" t="str">
            <v>ARRA Weatherization</v>
          </cell>
        </row>
        <row r="27">
          <cell r="A27" t="str">
            <v>CDBG QAP Program Income</v>
          </cell>
        </row>
        <row r="28">
          <cell r="A28" t="str">
            <v>Continuum of Care</v>
          </cell>
        </row>
        <row r="29">
          <cell r="A29" t="str">
            <v>Disaster Case Mgt - FEMA</v>
          </cell>
        </row>
        <row r="30">
          <cell r="A30" t="str">
            <v>ESG Shelter Program</v>
          </cell>
        </row>
        <row r="31">
          <cell r="A31" t="str">
            <v>Gustav/Ike Parish Affordable Rental Pgm</v>
          </cell>
        </row>
        <row r="32">
          <cell r="A32" t="str">
            <v>Gustav/Ike Parish Alloc Hsg Pgms</v>
          </cell>
        </row>
        <row r="33">
          <cell r="A33" t="str">
            <v>Gustav/Ike Parish Alloc Pgm/Homelessness Prevention</v>
          </cell>
        </row>
        <row r="34">
          <cell r="A34" t="str">
            <v>Gustav/Ike Piggyback Pgm</v>
          </cell>
        </row>
        <row r="35">
          <cell r="A35" t="str">
            <v>Gustav/Ike Public/Supportive Housing</v>
          </cell>
        </row>
        <row r="36">
          <cell r="A36" t="str">
            <v>Gustav/Ike Soft Seconds</v>
          </cell>
        </row>
        <row r="37">
          <cell r="A37" t="str">
            <v>Gustav/Ike State Affordable Rental Pgm</v>
          </cell>
        </row>
        <row r="38">
          <cell r="A38" t="str">
            <v>HOME Pgm</v>
          </cell>
        </row>
        <row r="39">
          <cell r="A39" t="str">
            <v>HOME Tenant-Based Rental Assistance Pgm</v>
          </cell>
        </row>
        <row r="40">
          <cell r="A40" t="str">
            <v>Homebuyer Education (Classes - Gen Fund)</v>
          </cell>
        </row>
        <row r="41">
          <cell r="A41" t="str">
            <v>HUD Disposition - Gaslight/Village de Jardin</v>
          </cell>
        </row>
        <row r="42">
          <cell r="A42" t="str">
            <v>HUD Disposition - Willowbrook</v>
          </cell>
        </row>
        <row r="43">
          <cell r="A43" t="str">
            <v>HUD Hsg Counseling Pgm</v>
          </cell>
        </row>
        <row r="44">
          <cell r="A44" t="str">
            <v>Isaac Hazard Mitigation</v>
          </cell>
        </row>
        <row r="45">
          <cell r="A45" t="str">
            <v>Isaac Homeowner Repair Program</v>
          </cell>
        </row>
        <row r="46">
          <cell r="A46" t="str">
            <v>Isaac Plaq Homeowner Asst Pgm</v>
          </cell>
        </row>
        <row r="47">
          <cell r="A47" t="str">
            <v>Isaac St. John 1st Time Homebuyer Pgm (formerly Homeowner Asst Pgm)</v>
          </cell>
        </row>
        <row r="48">
          <cell r="A48" t="str">
            <v>Isaac St. John Demolition &amp; Clearance Pgm</v>
          </cell>
        </row>
        <row r="49">
          <cell r="A49" t="str">
            <v>Isaac St. John Elevation Pgm</v>
          </cell>
        </row>
        <row r="50">
          <cell r="A50" t="str">
            <v>Isaac St. John Homeowner Rehab Pgm</v>
          </cell>
        </row>
        <row r="51">
          <cell r="A51" t="str">
            <v>Isaac St. John Small Rental Rehab Pgm</v>
          </cell>
        </row>
        <row r="52">
          <cell r="A52" t="str">
            <v>Kat/Rita 1st Time Homebuyer Pgm</v>
          </cell>
        </row>
        <row r="53">
          <cell r="A53" t="str">
            <v>Kat/Rita Homelessness Supports &amp; Hsg Pgm</v>
          </cell>
        </row>
        <row r="54">
          <cell r="A54" t="str">
            <v>Kat/Rita Hsg Dev Loan Fund</v>
          </cell>
        </row>
        <row r="55">
          <cell r="A55" t="str">
            <v>Kat/Rita Land Assembly Operations</v>
          </cell>
        </row>
        <row r="56">
          <cell r="A56" t="str">
            <v>Kat/Rita LIHTC Piggyback Pgm</v>
          </cell>
        </row>
        <row r="57">
          <cell r="A57" t="str">
            <v>Kat/Rita NRPP Plaquemines</v>
          </cell>
        </row>
        <row r="58">
          <cell r="A58" t="str">
            <v>Kat/Rita NRPP Rd 1 &amp; Rd 3 (formerly ALL NRPP)</v>
          </cell>
        </row>
        <row r="59">
          <cell r="A59" t="str">
            <v>Kat/Rita Small Rental Property Pgm</v>
          </cell>
        </row>
        <row r="60">
          <cell r="A60" t="str">
            <v>Kat/Rita Soft Seconds</v>
          </cell>
        </row>
        <row r="61">
          <cell r="A61" t="str">
            <v>Kat/Rita STARS Contam Drywall Project Delivery</v>
          </cell>
        </row>
        <row r="62">
          <cell r="A62" t="str">
            <v>Kat/Rita STARS Drywall Admin</v>
          </cell>
        </row>
        <row r="63">
          <cell r="A63" t="str">
            <v>Kat/Rita Supportive Hsg Svcs Pgm</v>
          </cell>
        </row>
        <row r="64">
          <cell r="A64" t="str">
            <v>LA Housing Trust Fund</v>
          </cell>
        </row>
        <row r="65">
          <cell r="A65" t="str">
            <v>LA Hsg Disaster Task Force</v>
          </cell>
        </row>
        <row r="66">
          <cell r="A66" t="str">
            <v>Lean 6 Sigma</v>
          </cell>
        </row>
        <row r="67">
          <cell r="A67" t="str">
            <v>LIHEAP</v>
          </cell>
        </row>
        <row r="68">
          <cell r="A68" t="str">
            <v>LIHTC</v>
          </cell>
        </row>
        <row r="69">
          <cell r="A69" t="str">
            <v>M2M</v>
          </cell>
        </row>
        <row r="70">
          <cell r="A70" t="str">
            <v>Mid-City Gardens</v>
          </cell>
        </row>
        <row r="71">
          <cell r="A71" t="str">
            <v>Mortgage Revenue Bonds</v>
          </cell>
        </row>
        <row r="72">
          <cell r="A72" t="str">
            <v>Nat'l Foreclosure Mitigation Counseling</v>
          </cell>
        </row>
        <row r="73">
          <cell r="A73" t="str">
            <v>Nat'l Housing Trust Fund</v>
          </cell>
        </row>
        <row r="74">
          <cell r="A74" t="str">
            <v>NDRC</v>
          </cell>
        </row>
        <row r="75">
          <cell r="A75" t="str">
            <v>Neighborhood Stabilization Program</v>
          </cell>
        </row>
        <row r="76">
          <cell r="A76" t="str">
            <v>NSP 3 (Big CEA)</v>
          </cell>
        </row>
        <row r="77">
          <cell r="A77" t="str">
            <v>Paid Time Off Allocation Code</v>
          </cell>
        </row>
        <row r="78">
          <cell r="A78" t="str">
            <v>Performance-Based S8 Contract Administration</v>
          </cell>
        </row>
        <row r="79">
          <cell r="A79" t="str">
            <v>Petroleum Violation Funds</v>
          </cell>
        </row>
        <row r="80">
          <cell r="A80" t="str">
            <v>Project-Based Section 8 Voucher Pgm</v>
          </cell>
        </row>
        <row r="81">
          <cell r="A81" t="str">
            <v>Risk Sharing Program</v>
          </cell>
        </row>
        <row r="82">
          <cell r="A82" t="str">
            <v>Section 811 Supportive Hsg Pgm</v>
          </cell>
        </row>
        <row r="83">
          <cell r="A83" t="str">
            <v>Shared - General Fund</v>
          </cell>
        </row>
        <row r="84">
          <cell r="A84" t="str">
            <v>Shelter Plus Care Pgm</v>
          </cell>
        </row>
        <row r="85">
          <cell r="A85" t="str">
            <v>Weatherization</v>
          </cell>
        </row>
        <row r="86">
          <cell r="A86" t="str">
            <v>Workforce Development Program</v>
          </cell>
        </row>
        <row r="90">
          <cell r="A90" t="str">
            <v>Administrative Fees</v>
          </cell>
        </row>
        <row r="91">
          <cell r="A91" t="str">
            <v>Allocation/Award Fees</v>
          </cell>
        </row>
        <row r="92">
          <cell r="A92" t="str">
            <v>Analysis Fees</v>
          </cell>
        </row>
        <row r="93">
          <cell r="A93" t="str">
            <v>Application Fees</v>
          </cell>
        </row>
        <row r="94">
          <cell r="A94" t="str">
            <v>Compliance Fees</v>
          </cell>
        </row>
        <row r="95">
          <cell r="A95" t="str">
            <v>HUD Disposition Program Income</v>
          </cell>
        </row>
        <row r="96">
          <cell r="A96" t="str">
            <v>Investment/Interest Income</v>
          </cell>
        </row>
        <row r="97">
          <cell r="A97" t="str">
            <v>Investment/Interest Income</v>
          </cell>
        </row>
        <row r="98">
          <cell r="A98" t="str">
            <v>Issuer Fees - Multi-Family Bonds</v>
          </cell>
        </row>
        <row r="99">
          <cell r="A99" t="str">
            <v>Issuer Fees - Single Family Bonds</v>
          </cell>
        </row>
        <row r="100">
          <cell r="A100" t="str">
            <v>Market Study Fees</v>
          </cell>
        </row>
        <row r="101">
          <cell r="A101" t="str">
            <v>Miscellaneous Income</v>
          </cell>
        </row>
        <row r="102">
          <cell r="A102" t="str">
            <v>Placed-in-Service Fees</v>
          </cell>
        </row>
        <row r="103">
          <cell r="A103" t="str">
            <v>Program Fees in Lieu of SF Issuer Fees</v>
          </cell>
        </row>
        <row r="104">
          <cell r="A104" t="str">
            <v>Program Income - SF Loans</v>
          </cell>
        </row>
        <row r="105">
          <cell r="A105" t="str">
            <v>Project Delivery</v>
          </cell>
        </row>
        <row r="106">
          <cell r="A106" t="str">
            <v>Rental Income</v>
          </cell>
        </row>
        <row r="107">
          <cell r="A107" t="str">
            <v>Re-Processing Fees</v>
          </cell>
        </row>
        <row r="108">
          <cell r="A108" t="str">
            <v>Residual Equity Transfers - Single Family Bond Programs</v>
          </cell>
        </row>
        <row r="109">
          <cell r="A109" t="str">
            <v>S8CA - IBPS - General Reporting Requirements</v>
          </cell>
        </row>
        <row r="110">
          <cell r="A110" t="str">
            <v>S8CA - IBPS - Life-Threatening Health &amp; Safety</v>
          </cell>
        </row>
        <row r="111">
          <cell r="A111" t="str">
            <v>S8CA - IBPS - Management Occupancy Reviews</v>
          </cell>
        </row>
        <row r="112">
          <cell r="A112" t="str">
            <v>S8CA - IBPS - Non-Life Threatening Health &amp; Safety</v>
          </cell>
        </row>
        <row r="113">
          <cell r="A113" t="str">
            <v>S8CA - IBPS - Processing Rental Adjustments</v>
          </cell>
        </row>
        <row r="114">
          <cell r="A114" t="str">
            <v>S8CA - IBPS - Renewals of Expiring Section 8 Contracts</v>
          </cell>
        </row>
        <row r="115">
          <cell r="A115" t="str">
            <v>S8CA - IBPS - Review, Verify &amp; Authorize Monthly Vouchers</v>
          </cell>
        </row>
        <row r="116">
          <cell r="A116" t="str">
            <v>Training and Technical Assistance</v>
          </cell>
        </row>
        <row r="117">
          <cell r="A117" t="str">
            <v>Sub-Layering Fees</v>
          </cell>
        </row>
      </sheetData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2"/>
      <sheetName val="B"/>
      <sheetName val="ALL Dept Template"/>
      <sheetName val="Lists"/>
      <sheetName val="timecard"/>
      <sheetName val="Tables"/>
      <sheetName val="CODES"/>
    </sheetNames>
    <sheetDataSet>
      <sheetData sheetId="0"/>
      <sheetData sheetId="1"/>
      <sheetData sheetId="2"/>
      <sheetData sheetId="3">
        <row r="2">
          <cell r="A2" t="str">
            <v>Allocable - All Others</v>
          </cell>
        </row>
        <row r="3">
          <cell r="A3" t="str">
            <v>ARRA TC Assistance Program</v>
          </cell>
        </row>
        <row r="4">
          <cell r="A4" t="str">
            <v>ARRA TC Exchange</v>
          </cell>
        </row>
        <row r="5">
          <cell r="A5" t="str">
            <v>Continuum of Care</v>
          </cell>
        </row>
        <row r="6">
          <cell r="A6" t="str">
            <v>Disaster Case Management - FEMA</v>
          </cell>
        </row>
        <row r="7">
          <cell r="A7" t="str">
            <v>ESG Shelter Program</v>
          </cell>
        </row>
        <row r="8">
          <cell r="A8" t="str">
            <v>Gustav/Ike Nat'l Disaster Resilience Competition</v>
          </cell>
        </row>
        <row r="9">
          <cell r="A9" t="str">
            <v>Gustav/Ike Parish Affordable Rental Pgm</v>
          </cell>
        </row>
        <row r="10">
          <cell r="A10" t="str">
            <v>Gustav/Ike Parish Alloc Hsg Pgms</v>
          </cell>
        </row>
        <row r="11">
          <cell r="A11" t="str">
            <v>Gustav/Ike Parish Alloc Pgm/Homelessness Prevention</v>
          </cell>
        </row>
        <row r="12">
          <cell r="A12" t="str">
            <v>Gustav/Ike Piggyback Program</v>
          </cell>
        </row>
        <row r="13">
          <cell r="A13" t="str">
            <v>Gustav/Ike Public/Supportive Housing</v>
          </cell>
        </row>
        <row r="14">
          <cell r="A14" t="str">
            <v>Gustav/Ike Soft Seconds</v>
          </cell>
        </row>
        <row r="15">
          <cell r="A15" t="str">
            <v>Gustav/Ike State Affordable Rental Pgm</v>
          </cell>
        </row>
        <row r="16">
          <cell r="A16" t="str">
            <v>HOME Program</v>
          </cell>
        </row>
        <row r="17">
          <cell r="A17" t="str">
            <v>HOME Tenant-Based Rental Assistance</v>
          </cell>
        </row>
        <row r="18">
          <cell r="A18" t="str">
            <v xml:space="preserve">Homebuyer Education </v>
          </cell>
        </row>
        <row r="19">
          <cell r="A19" t="str">
            <v>Hsg Counseling Pgm (HUD)</v>
          </cell>
        </row>
        <row r="20">
          <cell r="A20" t="str">
            <v>Isaac Hazard Mitigation</v>
          </cell>
        </row>
        <row r="21">
          <cell r="A21" t="str">
            <v>Isaac NRPP</v>
          </cell>
        </row>
        <row r="22">
          <cell r="A22" t="str">
            <v>Isaac Plaq Homeowner Asst Pgm</v>
          </cell>
        </row>
        <row r="23">
          <cell r="A23" t="str">
            <v>Isaac St. John 1st Time Homebuyer Pgm</v>
          </cell>
        </row>
        <row r="24">
          <cell r="A24" t="str">
            <v>Isaac St. John Demolition &amp; Clearance Pgm</v>
          </cell>
        </row>
        <row r="25">
          <cell r="A25" t="str">
            <v>Isaac St. John Elevation Program</v>
          </cell>
        </row>
        <row r="26">
          <cell r="A26" t="str">
            <v>Isaac St. John Homeowner Rehab Pgm</v>
          </cell>
        </row>
        <row r="27">
          <cell r="A27" t="str">
            <v>Isaac St. John Small Rental Rehab Pgm</v>
          </cell>
        </row>
        <row r="28">
          <cell r="A28" t="str">
            <v>Katrina/Rita 1st Time Homebuyer</v>
          </cell>
        </row>
        <row r="29">
          <cell r="A29" t="str">
            <v>Katrina/Rita Homelessness Supports &amp; Hsg Pgm</v>
          </cell>
        </row>
        <row r="30">
          <cell r="A30" t="str">
            <v>Katrina/Rita Housing Development Loan Fund</v>
          </cell>
        </row>
        <row r="31">
          <cell r="A31" t="str">
            <v>Katrina/Rita Land Assembly Operations</v>
          </cell>
        </row>
        <row r="32">
          <cell r="A32" t="str">
            <v>Katrina/Rita LIHTC Piggyback Program</v>
          </cell>
        </row>
        <row r="33">
          <cell r="A33" t="str">
            <v>Katrina/Rita NRPP - Plaquemine Parish</v>
          </cell>
        </row>
        <row r="34">
          <cell r="A34" t="str">
            <v>Katrina/Rita NRPP - Rd 1 &amp; Rd 3</v>
          </cell>
        </row>
        <row r="35">
          <cell r="A35" t="str">
            <v>Katrina/Rita Small Rental Property Pgm</v>
          </cell>
        </row>
        <row r="36">
          <cell r="A36" t="str">
            <v>Katrina/Rita Soft Seconds</v>
          </cell>
        </row>
        <row r="37">
          <cell r="A37" t="str">
            <v>Katrina/Rita Stars Contaminated Drywall</v>
          </cell>
        </row>
        <row r="38">
          <cell r="A38" t="str">
            <v>Katrina/Rita Stars Contaminated Drywall Project Delivery</v>
          </cell>
        </row>
        <row r="39">
          <cell r="A39" t="str">
            <v>Katrina/Rita Supportive Hsg Svcs Pgm</v>
          </cell>
        </row>
        <row r="40">
          <cell r="A40" t="str">
            <v>LA Housing Trust Fund</v>
          </cell>
        </row>
        <row r="41">
          <cell r="A41" t="str">
            <v>LA Hsg Disaster Task Force</v>
          </cell>
        </row>
        <row r="42">
          <cell r="A42" t="str">
            <v>Lean 6 Sigma</v>
          </cell>
        </row>
        <row r="43">
          <cell r="A43" t="str">
            <v>LIHEAP</v>
          </cell>
        </row>
        <row r="44">
          <cell r="A44" t="str">
            <v>LIHTC</v>
          </cell>
        </row>
        <row r="45">
          <cell r="A45" t="str">
            <v>Mark 2 Market Program</v>
          </cell>
        </row>
        <row r="46">
          <cell r="A46" t="str">
            <v>Mid City Garden</v>
          </cell>
        </row>
        <row r="47">
          <cell r="A47" t="str">
            <v>Mortgage Revenue Bonds</v>
          </cell>
        </row>
        <row r="48">
          <cell r="A48" t="str">
            <v>National Foreclosure Mitigation (NeighborWorks)</v>
          </cell>
        </row>
        <row r="49">
          <cell r="A49" t="str">
            <v>National Housing Trust Fund</v>
          </cell>
        </row>
        <row r="50">
          <cell r="A50" t="str">
            <v>NSP</v>
          </cell>
        </row>
        <row r="51">
          <cell r="A51" t="str">
            <v>NSP 3</v>
          </cell>
        </row>
        <row r="52">
          <cell r="A52" t="str">
            <v>Performance Based Section 8 Contract Administration</v>
          </cell>
        </row>
        <row r="53">
          <cell r="A53" t="str">
            <v>Project Based Section 8 Voucher Pgm</v>
          </cell>
        </row>
        <row r="54">
          <cell r="A54" t="str">
            <v>QAP Program Income</v>
          </cell>
        </row>
        <row r="55">
          <cell r="A55" t="str">
            <v>Risk Sharing Program</v>
          </cell>
        </row>
        <row r="56">
          <cell r="A56" t="str">
            <v>Section 811 Supportive Housing Program</v>
          </cell>
        </row>
        <row r="57">
          <cell r="A57" t="str">
            <v>Shelter Plus Care Program</v>
          </cell>
        </row>
        <row r="58">
          <cell r="A58" t="str">
            <v>St. John Housing Authority Project</v>
          </cell>
        </row>
        <row r="59">
          <cell r="A59" t="str">
            <v>Unallocable - Shared Admin Expenses - LHC General Fund</v>
          </cell>
        </row>
        <row r="60">
          <cell r="A60" t="str">
            <v>Village de Jardin</v>
          </cell>
        </row>
        <row r="61">
          <cell r="A61" t="str">
            <v>Weatherization</v>
          </cell>
        </row>
        <row r="62">
          <cell r="A62" t="str">
            <v>WAP T&amp;TA</v>
          </cell>
        </row>
        <row r="63">
          <cell r="A63" t="str">
            <v>Willowbrook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U37"/>
  <sheetViews>
    <sheetView showGridLines="0" workbookViewId="0">
      <pane xSplit="22" ySplit="3" topLeftCell="W4" activePane="bottomRight" state="frozen"/>
      <selection activeCell="G87" sqref="G87"/>
      <selection pane="topRight" activeCell="G87" sqref="G87"/>
      <selection pane="bottomLeft" activeCell="G87" sqref="G87"/>
      <selection pane="bottomRight"/>
    </sheetView>
  </sheetViews>
  <sheetFormatPr defaultColWidth="8.85546875" defaultRowHeight="15" x14ac:dyDescent="0.25"/>
  <cols>
    <col min="1" max="1" width="45.85546875" bestFit="1" customWidth="1"/>
    <col min="2" max="2" width="1.7109375" customWidth="1"/>
    <col min="3" max="3" width="14" bestFit="1" customWidth="1"/>
    <col min="4" max="4" width="1.7109375" customWidth="1"/>
    <col min="5" max="5" width="14" customWidth="1"/>
    <col min="6" max="6" width="1.7109375" customWidth="1"/>
    <col min="7" max="7" width="13.42578125" customWidth="1"/>
    <col min="8" max="8" width="0.85546875" customWidth="1"/>
    <col min="9" max="9" width="8" customWidth="1"/>
    <col min="10" max="10" width="2.7109375" customWidth="1"/>
    <col min="11" max="11" width="14" customWidth="1"/>
    <col min="12" max="12" width="1.7109375" customWidth="1"/>
    <col min="13" max="13" width="13.85546875" customWidth="1"/>
    <col min="14" max="14" width="1.140625" customWidth="1"/>
    <col min="15" max="15" width="6.85546875" customWidth="1"/>
    <col min="16" max="16" width="2.7109375" customWidth="1"/>
    <col min="17" max="17" width="33.5703125" customWidth="1"/>
    <col min="18" max="18" width="16" hidden="1" customWidth="1"/>
    <col min="19" max="19" width="1.85546875" hidden="1" customWidth="1"/>
    <col min="20" max="20" width="21.7109375" hidden="1" customWidth="1"/>
    <col min="21" max="21" width="5.140625" hidden="1" customWidth="1"/>
    <col min="22" max="22" width="2.42578125" customWidth="1"/>
    <col min="23" max="23" width="14.5703125" hidden="1" customWidth="1"/>
    <col min="24" max="24" width="11.7109375" hidden="1" customWidth="1"/>
    <col min="25" max="25" width="9.85546875" hidden="1" customWidth="1"/>
    <col min="26" max="26" width="13.42578125" hidden="1" customWidth="1"/>
    <col min="27" max="27" width="13.140625" hidden="1" customWidth="1"/>
    <col min="28" max="28" width="11" hidden="1" customWidth="1"/>
    <col min="29" max="86" width="12.5703125" hidden="1" customWidth="1"/>
    <col min="87" max="87" width="14.5703125" hidden="1" customWidth="1"/>
    <col min="88" max="88" width="12.5703125" hidden="1" customWidth="1"/>
    <col min="89" max="89" width="13.42578125" hidden="1" customWidth="1"/>
    <col min="90" max="90" width="3.28515625" hidden="1" customWidth="1"/>
    <col min="91" max="91" width="11.5703125" hidden="1" customWidth="1"/>
    <col min="92" max="92" width="13" hidden="1" customWidth="1"/>
    <col min="93" max="94" width="9.85546875" hidden="1" customWidth="1"/>
    <col min="95" max="95" width="12.7109375" hidden="1" customWidth="1"/>
    <col min="96" max="96" width="11" hidden="1" customWidth="1"/>
    <col min="97" max="97" width="12.7109375" hidden="1" customWidth="1"/>
    <col min="98" max="98" width="9.85546875" hidden="1" customWidth="1"/>
    <col min="99" max="99" width="12.7109375" hidden="1" customWidth="1"/>
    <col min="100" max="100" width="0" hidden="1" customWidth="1"/>
  </cols>
  <sheetData>
    <row r="1" spans="1:99" ht="21.75" customHeight="1" x14ac:dyDescent="0.3">
      <c r="A1" s="133" t="s">
        <v>324</v>
      </c>
      <c r="B1" s="5"/>
      <c r="C1" s="5"/>
      <c r="D1" s="5"/>
      <c r="E1" s="5"/>
      <c r="F1" s="5"/>
      <c r="G1" s="5"/>
      <c r="H1" s="5"/>
      <c r="I1" s="131"/>
      <c r="J1" s="131"/>
      <c r="K1" s="131"/>
      <c r="L1" s="5"/>
    </row>
    <row r="2" spans="1:99" ht="18.75" x14ac:dyDescent="0.3">
      <c r="A2" s="134" t="s">
        <v>322</v>
      </c>
      <c r="B2" s="5"/>
      <c r="C2" s="5"/>
      <c r="D2" s="134"/>
      <c r="E2" s="134"/>
      <c r="F2" s="134"/>
      <c r="G2" s="134"/>
      <c r="H2" s="5"/>
      <c r="I2" s="131"/>
      <c r="J2" s="131"/>
      <c r="K2" s="131"/>
      <c r="L2" s="132"/>
      <c r="M2" s="4"/>
      <c r="N2" s="4"/>
      <c r="P2" s="4"/>
      <c r="W2" s="67" t="s">
        <v>153</v>
      </c>
    </row>
    <row r="3" spans="1:99" ht="15.75" customHeight="1" x14ac:dyDescent="0.3">
      <c r="A3" s="135"/>
      <c r="B3" s="5"/>
      <c r="C3" s="5"/>
      <c r="D3" s="136"/>
      <c r="E3" s="136"/>
      <c r="F3" s="136"/>
      <c r="G3" s="136"/>
      <c r="H3" s="5"/>
      <c r="I3" s="131"/>
      <c r="L3" s="132"/>
      <c r="M3" s="4"/>
      <c r="N3" s="4"/>
      <c r="Q3" s="137"/>
      <c r="W3" s="55" t="s">
        <v>56</v>
      </c>
      <c r="X3" s="55" t="s">
        <v>21</v>
      </c>
      <c r="Y3" s="55" t="s">
        <v>22</v>
      </c>
      <c r="Z3" s="55" t="s">
        <v>44</v>
      </c>
      <c r="AA3" s="55" t="s">
        <v>54</v>
      </c>
      <c r="AB3" s="55" t="s">
        <v>53</v>
      </c>
      <c r="AC3" s="55" t="s">
        <v>31</v>
      </c>
      <c r="AD3" s="56">
        <v>127</v>
      </c>
      <c r="AE3" s="56" t="s">
        <v>51</v>
      </c>
      <c r="AF3" s="55" t="s">
        <v>74</v>
      </c>
      <c r="AG3" s="55" t="s">
        <v>76</v>
      </c>
      <c r="AH3" s="55" t="s">
        <v>78</v>
      </c>
      <c r="AI3" s="55" t="s">
        <v>32</v>
      </c>
      <c r="AJ3" s="55" t="s">
        <v>81</v>
      </c>
      <c r="AK3" s="55" t="s">
        <v>83</v>
      </c>
      <c r="AL3" s="55" t="s">
        <v>85</v>
      </c>
      <c r="AM3" s="55" t="s">
        <v>17</v>
      </c>
      <c r="AN3" s="55" t="s">
        <v>35</v>
      </c>
      <c r="AO3" s="55" t="s">
        <v>39</v>
      </c>
      <c r="AP3" s="55" t="s">
        <v>38</v>
      </c>
      <c r="AQ3" s="55" t="s">
        <v>143</v>
      </c>
      <c r="AR3" s="55" t="s">
        <v>41</v>
      </c>
      <c r="AS3" s="55" t="s">
        <v>48</v>
      </c>
      <c r="AT3" s="55" t="s">
        <v>92</v>
      </c>
      <c r="AU3" s="55" t="s">
        <v>94</v>
      </c>
      <c r="AV3" s="55" t="s">
        <v>96</v>
      </c>
      <c r="AW3" s="55" t="s">
        <v>98</v>
      </c>
      <c r="AX3" s="55" t="s">
        <v>100</v>
      </c>
      <c r="AY3" s="55" t="s">
        <v>102</v>
      </c>
      <c r="AZ3" s="55" t="s">
        <v>104</v>
      </c>
      <c r="BA3" s="55" t="s">
        <v>144</v>
      </c>
      <c r="BB3" s="55" t="s">
        <v>30</v>
      </c>
      <c r="BC3" s="55" t="s">
        <v>107</v>
      </c>
      <c r="BD3" s="55" t="s">
        <v>109</v>
      </c>
      <c r="BE3" s="55" t="s">
        <v>34</v>
      </c>
      <c r="BF3" s="56" t="s">
        <v>50</v>
      </c>
      <c r="BG3" s="55" t="s">
        <v>26</v>
      </c>
      <c r="BH3" s="55" t="s">
        <v>27</v>
      </c>
      <c r="BI3" s="55" t="s">
        <v>115</v>
      </c>
      <c r="BJ3" s="55" t="s">
        <v>40</v>
      </c>
      <c r="BK3" s="55" t="s">
        <v>47</v>
      </c>
      <c r="BL3" s="55" t="s">
        <v>33</v>
      </c>
      <c r="BM3" s="55" t="s">
        <v>18</v>
      </c>
      <c r="BN3" s="55" t="s">
        <v>55</v>
      </c>
      <c r="BO3" s="55" t="s">
        <v>121</v>
      </c>
      <c r="BP3" s="55" t="s">
        <v>19</v>
      </c>
      <c r="BQ3" s="55" t="s">
        <v>20</v>
      </c>
      <c r="BR3" s="55" t="s">
        <v>123</v>
      </c>
      <c r="BS3" s="55" t="s">
        <v>42</v>
      </c>
      <c r="BT3" s="55" t="s">
        <v>23</v>
      </c>
      <c r="BU3" s="55" t="s">
        <v>24</v>
      </c>
      <c r="BV3" s="55" t="s">
        <v>52</v>
      </c>
      <c r="BW3" s="55" t="s">
        <v>25</v>
      </c>
      <c r="BX3" s="55" t="s">
        <v>46</v>
      </c>
      <c r="BY3" s="55" t="s">
        <v>29</v>
      </c>
      <c r="BZ3" s="55" t="s">
        <v>129</v>
      </c>
      <c r="CA3" s="55" t="s">
        <v>49</v>
      </c>
      <c r="CB3" s="55" t="s">
        <v>28</v>
      </c>
      <c r="CC3" s="55" t="s">
        <v>133</v>
      </c>
      <c r="CD3" s="55" t="s">
        <v>135</v>
      </c>
      <c r="CE3" s="55" t="s">
        <v>137</v>
      </c>
      <c r="CF3" s="55" t="s">
        <v>16</v>
      </c>
      <c r="CG3" s="55" t="s">
        <v>43</v>
      </c>
      <c r="CH3" s="55" t="s">
        <v>37</v>
      </c>
      <c r="CI3" s="55" t="s">
        <v>36</v>
      </c>
      <c r="CJ3" s="55" t="s">
        <v>45</v>
      </c>
    </row>
    <row r="4" spans="1:99" s="1" customFormat="1" ht="72.75" customHeight="1" thickBot="1" x14ac:dyDescent="0.35">
      <c r="A4" s="96" t="s">
        <v>305</v>
      </c>
      <c r="B4"/>
      <c r="C4" s="96" t="s">
        <v>323</v>
      </c>
      <c r="D4" s="97"/>
      <c r="E4" s="96" t="s">
        <v>303</v>
      </c>
      <c r="F4" s="97"/>
      <c r="G4" s="96" t="s">
        <v>310</v>
      </c>
      <c r="H4"/>
      <c r="I4" s="96" t="s">
        <v>311</v>
      </c>
      <c r="J4"/>
      <c r="K4" s="96" t="s">
        <v>304</v>
      </c>
      <c r="L4" s="123"/>
      <c r="M4" s="96" t="s">
        <v>312</v>
      </c>
      <c r="N4" s="96"/>
      <c r="O4" s="96" t="s">
        <v>311</v>
      </c>
      <c r="P4" s="97"/>
      <c r="Q4"/>
      <c r="R4" s="93"/>
      <c r="S4" s="93"/>
      <c r="T4" s="93"/>
      <c r="U4" s="93"/>
      <c r="V4"/>
      <c r="W4" s="60" t="s">
        <v>66</v>
      </c>
      <c r="X4" s="58" t="s">
        <v>67</v>
      </c>
      <c r="Y4" s="58" t="s">
        <v>68</v>
      </c>
      <c r="Z4" s="58" t="s">
        <v>146</v>
      </c>
      <c r="AA4" s="58" t="s">
        <v>69</v>
      </c>
      <c r="AB4" s="58" t="s">
        <v>70</v>
      </c>
      <c r="AC4" s="58" t="s">
        <v>71</v>
      </c>
      <c r="AD4" s="59" t="s">
        <v>141</v>
      </c>
      <c r="AE4" s="59" t="s">
        <v>72</v>
      </c>
      <c r="AF4" s="58" t="s">
        <v>73</v>
      </c>
      <c r="AG4" s="58" t="s">
        <v>75</v>
      </c>
      <c r="AH4" s="58" t="s">
        <v>77</v>
      </c>
      <c r="AI4" s="58" t="s">
        <v>79</v>
      </c>
      <c r="AJ4" s="58" t="s">
        <v>80</v>
      </c>
      <c r="AK4" s="58" t="s">
        <v>82</v>
      </c>
      <c r="AL4" s="58" t="s">
        <v>84</v>
      </c>
      <c r="AM4" s="58" t="s">
        <v>86</v>
      </c>
      <c r="AN4" s="58" t="s">
        <v>87</v>
      </c>
      <c r="AO4" s="58" t="s">
        <v>88</v>
      </c>
      <c r="AP4" s="58" t="s">
        <v>89</v>
      </c>
      <c r="AQ4" s="58" t="s">
        <v>142</v>
      </c>
      <c r="AR4" s="58" t="s">
        <v>61</v>
      </c>
      <c r="AS4" s="58" t="s">
        <v>90</v>
      </c>
      <c r="AT4" s="58" t="s">
        <v>91</v>
      </c>
      <c r="AU4" s="58" t="s">
        <v>93</v>
      </c>
      <c r="AV4" s="58" t="s">
        <v>95</v>
      </c>
      <c r="AW4" s="58" t="s">
        <v>97</v>
      </c>
      <c r="AX4" s="58" t="s">
        <v>99</v>
      </c>
      <c r="AY4" s="58" t="s">
        <v>101</v>
      </c>
      <c r="AZ4" s="58" t="s">
        <v>103</v>
      </c>
      <c r="BA4" s="58" t="s">
        <v>145</v>
      </c>
      <c r="BB4" s="58" t="s">
        <v>105</v>
      </c>
      <c r="BC4" s="58" t="s">
        <v>106</v>
      </c>
      <c r="BD4" s="58" t="s">
        <v>108</v>
      </c>
      <c r="BE4" s="58" t="s">
        <v>110</v>
      </c>
      <c r="BF4" s="59" t="s">
        <v>111</v>
      </c>
      <c r="BG4" s="58" t="s">
        <v>112</v>
      </c>
      <c r="BH4" s="58" t="s">
        <v>113</v>
      </c>
      <c r="BI4" s="58" t="s">
        <v>114</v>
      </c>
      <c r="BJ4" s="58" t="s">
        <v>116</v>
      </c>
      <c r="BK4" s="58" t="s">
        <v>117</v>
      </c>
      <c r="BL4" s="58" t="s">
        <v>118</v>
      </c>
      <c r="BM4" s="58" t="s">
        <v>119</v>
      </c>
      <c r="BN4" s="58" t="s">
        <v>120</v>
      </c>
      <c r="BO4" s="58" t="s">
        <v>63</v>
      </c>
      <c r="BP4" s="58" t="s">
        <v>57</v>
      </c>
      <c r="BQ4" s="58" t="s">
        <v>58</v>
      </c>
      <c r="BR4" s="58" t="s">
        <v>122</v>
      </c>
      <c r="BS4" s="58" t="s">
        <v>124</v>
      </c>
      <c r="BT4" s="58" t="s">
        <v>125</v>
      </c>
      <c r="BU4" s="58" t="s">
        <v>126</v>
      </c>
      <c r="BV4" s="58" t="s">
        <v>127</v>
      </c>
      <c r="BW4" s="58" t="s">
        <v>59</v>
      </c>
      <c r="BX4" s="58" t="s">
        <v>64</v>
      </c>
      <c r="BY4" s="58" t="s">
        <v>128</v>
      </c>
      <c r="BZ4" s="58" t="s">
        <v>65</v>
      </c>
      <c r="CA4" s="58" t="s">
        <v>130</v>
      </c>
      <c r="CB4" s="58" t="s">
        <v>131</v>
      </c>
      <c r="CC4" s="58" t="s">
        <v>132</v>
      </c>
      <c r="CD4" s="58" t="s">
        <v>134</v>
      </c>
      <c r="CE4" s="58" t="s">
        <v>136</v>
      </c>
      <c r="CF4" s="58" t="s">
        <v>138</v>
      </c>
      <c r="CG4" s="58" t="s">
        <v>62</v>
      </c>
      <c r="CH4" s="58" t="s">
        <v>60</v>
      </c>
      <c r="CI4" s="58" t="s">
        <v>139</v>
      </c>
      <c r="CJ4" s="58" t="s">
        <v>140</v>
      </c>
      <c r="CK4" s="61" t="s">
        <v>11</v>
      </c>
      <c r="CL4" s="26"/>
      <c r="CM4" s="18" t="s">
        <v>4</v>
      </c>
      <c r="CN4" s="19" t="s">
        <v>5</v>
      </c>
      <c r="CO4" s="19" t="s">
        <v>6</v>
      </c>
      <c r="CP4" s="20" t="s">
        <v>7</v>
      </c>
      <c r="CQ4" s="20" t="s">
        <v>8</v>
      </c>
      <c r="CR4" s="19" t="s">
        <v>9</v>
      </c>
      <c r="CS4" s="20" t="s">
        <v>12</v>
      </c>
      <c r="CT4" s="18" t="s">
        <v>10</v>
      </c>
      <c r="CU4" s="18" t="s">
        <v>11</v>
      </c>
    </row>
    <row r="5" spans="1:99" ht="15.75" x14ac:dyDescent="0.25">
      <c r="A5" s="31" t="s">
        <v>313</v>
      </c>
      <c r="C5" s="121" t="e">
        <f>+#REF!</f>
        <v>#REF!</v>
      </c>
      <c r="D5" s="121"/>
      <c r="E5" s="121">
        <f>2103978+128375</f>
        <v>2232353</v>
      </c>
      <c r="F5" s="121"/>
      <c r="G5" s="121" t="e">
        <f>+C5-E5</f>
        <v>#REF!</v>
      </c>
      <c r="H5" s="115"/>
      <c r="I5" s="129" t="e">
        <f>ROUND(G5/E5,2)</f>
        <v>#REF!</v>
      </c>
      <c r="J5" s="115"/>
      <c r="K5" s="121">
        <v>1352587</v>
      </c>
      <c r="L5" s="121"/>
      <c r="M5" s="121">
        <f>+K5-E5</f>
        <v>-879766</v>
      </c>
      <c r="N5" s="121"/>
      <c r="O5" s="129">
        <f>ROUND(M5/E5,2)</f>
        <v>-0.39</v>
      </c>
      <c r="P5" s="121"/>
      <c r="R5" s="79">
        <v>0</v>
      </c>
      <c r="S5" s="6"/>
      <c r="T5" s="80" t="e">
        <f>I5/C5</f>
        <v>#REF!</v>
      </c>
      <c r="U5" s="6"/>
      <c r="V5" s="6"/>
      <c r="W5" s="29">
        <f t="shared" ref="W5:BB5" si="0">IF($A$5=W4,+$C$5,0)</f>
        <v>0</v>
      </c>
      <c r="X5" s="73">
        <f t="shared" si="0"/>
        <v>0</v>
      </c>
      <c r="Y5" s="73">
        <f t="shared" si="0"/>
        <v>0</v>
      </c>
      <c r="Z5" s="73">
        <f t="shared" si="0"/>
        <v>0</v>
      </c>
      <c r="AA5" s="73">
        <f t="shared" si="0"/>
        <v>0</v>
      </c>
      <c r="AB5" s="73">
        <f t="shared" si="0"/>
        <v>0</v>
      </c>
      <c r="AC5" s="73">
        <f t="shared" si="0"/>
        <v>0</v>
      </c>
      <c r="AD5" s="73">
        <f t="shared" si="0"/>
        <v>0</v>
      </c>
      <c r="AE5" s="73">
        <f t="shared" si="0"/>
        <v>0</v>
      </c>
      <c r="AF5" s="73">
        <f t="shared" si="0"/>
        <v>0</v>
      </c>
      <c r="AG5" s="73">
        <f t="shared" si="0"/>
        <v>0</v>
      </c>
      <c r="AH5" s="73">
        <f t="shared" si="0"/>
        <v>0</v>
      </c>
      <c r="AI5" s="73">
        <f t="shared" si="0"/>
        <v>0</v>
      </c>
      <c r="AJ5" s="73">
        <f t="shared" si="0"/>
        <v>0</v>
      </c>
      <c r="AK5" s="73">
        <f t="shared" si="0"/>
        <v>0</v>
      </c>
      <c r="AL5" s="73">
        <f t="shared" si="0"/>
        <v>0</v>
      </c>
      <c r="AM5" s="73">
        <f t="shared" si="0"/>
        <v>0</v>
      </c>
      <c r="AN5" s="73">
        <f t="shared" si="0"/>
        <v>0</v>
      </c>
      <c r="AO5" s="73">
        <f t="shared" si="0"/>
        <v>0</v>
      </c>
      <c r="AP5" s="73">
        <f t="shared" si="0"/>
        <v>0</v>
      </c>
      <c r="AQ5" s="73">
        <f t="shared" si="0"/>
        <v>0</v>
      </c>
      <c r="AR5" s="73">
        <f t="shared" si="0"/>
        <v>0</v>
      </c>
      <c r="AS5" s="73">
        <f t="shared" si="0"/>
        <v>0</v>
      </c>
      <c r="AT5" s="73">
        <f t="shared" si="0"/>
        <v>0</v>
      </c>
      <c r="AU5" s="73">
        <f t="shared" si="0"/>
        <v>0</v>
      </c>
      <c r="AV5" s="73">
        <f t="shared" si="0"/>
        <v>0</v>
      </c>
      <c r="AW5" s="73">
        <f t="shared" si="0"/>
        <v>0</v>
      </c>
      <c r="AX5" s="73">
        <f t="shared" si="0"/>
        <v>0</v>
      </c>
      <c r="AY5" s="73">
        <f t="shared" si="0"/>
        <v>0</v>
      </c>
      <c r="AZ5" s="73">
        <f t="shared" si="0"/>
        <v>0</v>
      </c>
      <c r="BA5" s="73">
        <f t="shared" si="0"/>
        <v>0</v>
      </c>
      <c r="BB5" s="73">
        <f t="shared" si="0"/>
        <v>0</v>
      </c>
      <c r="BC5" s="73">
        <f t="shared" ref="BC5:CH5" si="1">IF($A$5=BC4,+$C$5,0)</f>
        <v>0</v>
      </c>
      <c r="BD5" s="73">
        <f t="shared" si="1"/>
        <v>0</v>
      </c>
      <c r="BE5" s="73">
        <f t="shared" si="1"/>
        <v>0</v>
      </c>
      <c r="BF5" s="73">
        <f t="shared" si="1"/>
        <v>0</v>
      </c>
      <c r="BG5" s="73">
        <f t="shared" si="1"/>
        <v>0</v>
      </c>
      <c r="BH5" s="73">
        <f t="shared" si="1"/>
        <v>0</v>
      </c>
      <c r="BI5" s="73">
        <f t="shared" si="1"/>
        <v>0</v>
      </c>
      <c r="BJ5" s="73">
        <f t="shared" si="1"/>
        <v>0</v>
      </c>
      <c r="BK5" s="73">
        <f t="shared" si="1"/>
        <v>0</v>
      </c>
      <c r="BL5" s="73">
        <f t="shared" si="1"/>
        <v>0</v>
      </c>
      <c r="BM5" s="73">
        <f t="shared" si="1"/>
        <v>0</v>
      </c>
      <c r="BN5" s="73">
        <f t="shared" si="1"/>
        <v>0</v>
      </c>
      <c r="BO5" s="73">
        <f t="shared" si="1"/>
        <v>0</v>
      </c>
      <c r="BP5" s="73">
        <f t="shared" si="1"/>
        <v>0</v>
      </c>
      <c r="BQ5" s="73">
        <f t="shared" si="1"/>
        <v>0</v>
      </c>
      <c r="BR5" s="73">
        <f t="shared" si="1"/>
        <v>0</v>
      </c>
      <c r="BS5" s="73">
        <f t="shared" si="1"/>
        <v>0</v>
      </c>
      <c r="BT5" s="73">
        <f t="shared" si="1"/>
        <v>0</v>
      </c>
      <c r="BU5" s="73">
        <f t="shared" si="1"/>
        <v>0</v>
      </c>
      <c r="BV5" s="73">
        <f t="shared" si="1"/>
        <v>0</v>
      </c>
      <c r="BW5" s="73">
        <f t="shared" si="1"/>
        <v>0</v>
      </c>
      <c r="BX5" s="73">
        <f t="shared" si="1"/>
        <v>0</v>
      </c>
      <c r="BY5" s="73">
        <f t="shared" si="1"/>
        <v>0</v>
      </c>
      <c r="BZ5" s="73">
        <f t="shared" si="1"/>
        <v>0</v>
      </c>
      <c r="CA5" s="73">
        <f t="shared" si="1"/>
        <v>0</v>
      </c>
      <c r="CB5" s="73">
        <f t="shared" si="1"/>
        <v>0</v>
      </c>
      <c r="CC5" s="73">
        <f t="shared" si="1"/>
        <v>0</v>
      </c>
      <c r="CD5" s="73">
        <f t="shared" si="1"/>
        <v>0</v>
      </c>
      <c r="CE5" s="73">
        <f t="shared" si="1"/>
        <v>0</v>
      </c>
      <c r="CF5" s="73">
        <f t="shared" si="1"/>
        <v>0</v>
      </c>
      <c r="CG5" s="73">
        <f t="shared" si="1"/>
        <v>0</v>
      </c>
      <c r="CH5" s="73">
        <f t="shared" si="1"/>
        <v>0</v>
      </c>
      <c r="CI5" s="73">
        <f t="shared" ref="CI5:CJ5" si="2">IF($A$5=CI4,+$C$5,0)</f>
        <v>0</v>
      </c>
      <c r="CJ5" s="73">
        <f t="shared" si="2"/>
        <v>0</v>
      </c>
      <c r="CK5" s="17">
        <f t="shared" ref="CK5:CK6" si="3">SUM(W5:CJ5)</f>
        <v>0</v>
      </c>
      <c r="CL5" s="28"/>
      <c r="CM5" s="16"/>
      <c r="CN5" s="16"/>
      <c r="CO5" s="16"/>
      <c r="CP5" s="16"/>
      <c r="CQ5" s="16"/>
      <c r="CR5" s="16"/>
      <c r="CS5" s="16"/>
      <c r="CT5" s="16"/>
      <c r="CU5" s="17">
        <f t="shared" ref="CU5:CU16" si="4">SUM(CM5:CT5)</f>
        <v>0</v>
      </c>
    </row>
    <row r="6" spans="1:99" ht="15.75" x14ac:dyDescent="0.25">
      <c r="A6" s="31" t="s">
        <v>314</v>
      </c>
      <c r="C6" s="122" t="e">
        <f>+#REF!</f>
        <v>#REF!</v>
      </c>
      <c r="D6" s="122"/>
      <c r="E6" s="122">
        <v>1325383</v>
      </c>
      <c r="F6" s="122"/>
      <c r="G6" s="122" t="e">
        <f>+C6-E6</f>
        <v>#REF!</v>
      </c>
      <c r="H6" s="115"/>
      <c r="I6" s="129" t="e">
        <f t="shared" ref="I6:I17" si="5">ROUND(G6/E6,2)</f>
        <v>#REF!</v>
      </c>
      <c r="J6" s="115"/>
      <c r="K6" s="122">
        <v>1329090</v>
      </c>
      <c r="L6" s="122"/>
      <c r="M6" s="122">
        <f>+K6-E6</f>
        <v>3707</v>
      </c>
      <c r="N6" s="122"/>
      <c r="O6" s="129">
        <f t="shared" ref="O6:O17" si="6">ROUND(M6/E6,2)</f>
        <v>0</v>
      </c>
      <c r="P6" s="122"/>
      <c r="R6" s="47">
        <v>0</v>
      </c>
      <c r="S6" s="6"/>
      <c r="T6" s="6" t="e">
        <f t="shared" ref="T6:T16" si="7">I6/C6</f>
        <v>#REF!</v>
      </c>
      <c r="U6" s="6"/>
      <c r="V6" s="6"/>
      <c r="W6" s="29">
        <f t="shared" ref="W6:W16" si="8">IF($A6=W$4,+$C6,0)</f>
        <v>0</v>
      </c>
      <c r="X6" s="73">
        <f t="shared" ref="X6:X9" si="9">IF($A6=X$4,+$C6,0)</f>
        <v>0</v>
      </c>
      <c r="Y6" s="73">
        <f t="shared" ref="Y6:AH8" si="10">IF($A6=Y$4,+$C6,0)</f>
        <v>0</v>
      </c>
      <c r="Z6" s="73">
        <f t="shared" si="10"/>
        <v>0</v>
      </c>
      <c r="AA6" s="73">
        <f t="shared" si="10"/>
        <v>0</v>
      </c>
      <c r="AB6" s="73">
        <f t="shared" si="10"/>
        <v>0</v>
      </c>
      <c r="AC6" s="73">
        <f t="shared" si="10"/>
        <v>0</v>
      </c>
      <c r="AD6" s="73">
        <f t="shared" si="10"/>
        <v>0</v>
      </c>
      <c r="AE6" s="73">
        <f t="shared" si="10"/>
        <v>0</v>
      </c>
      <c r="AF6" s="73">
        <f t="shared" si="10"/>
        <v>0</v>
      </c>
      <c r="AG6" s="73">
        <f t="shared" si="10"/>
        <v>0</v>
      </c>
      <c r="AH6" s="73">
        <f t="shared" si="10"/>
        <v>0</v>
      </c>
      <c r="AI6" s="73">
        <f t="shared" ref="AI6:AR8" si="11">IF($A6=AI$4,+$C6,0)</f>
        <v>0</v>
      </c>
      <c r="AJ6" s="73">
        <f t="shared" si="11"/>
        <v>0</v>
      </c>
      <c r="AK6" s="73">
        <f t="shared" si="11"/>
        <v>0</v>
      </c>
      <c r="AL6" s="73">
        <f t="shared" si="11"/>
        <v>0</v>
      </c>
      <c r="AM6" s="73">
        <f t="shared" si="11"/>
        <v>0</v>
      </c>
      <c r="AN6" s="73">
        <f t="shared" si="11"/>
        <v>0</v>
      </c>
      <c r="AO6" s="73">
        <f t="shared" si="11"/>
        <v>0</v>
      </c>
      <c r="AP6" s="73">
        <f t="shared" si="11"/>
        <v>0</v>
      </c>
      <c r="AQ6" s="73">
        <f t="shared" si="11"/>
        <v>0</v>
      </c>
      <c r="AR6" s="73">
        <f t="shared" si="11"/>
        <v>0</v>
      </c>
      <c r="AS6" s="73">
        <f t="shared" ref="AS6:BB8" si="12">IF($A6=AS$4,+$C6,0)</f>
        <v>0</v>
      </c>
      <c r="AT6" s="73">
        <f t="shared" si="12"/>
        <v>0</v>
      </c>
      <c r="AU6" s="73">
        <f t="shared" si="12"/>
        <v>0</v>
      </c>
      <c r="AV6" s="73">
        <f t="shared" si="12"/>
        <v>0</v>
      </c>
      <c r="AW6" s="73">
        <f t="shared" si="12"/>
        <v>0</v>
      </c>
      <c r="AX6" s="73">
        <f t="shared" si="12"/>
        <v>0</v>
      </c>
      <c r="AY6" s="73">
        <f t="shared" si="12"/>
        <v>0</v>
      </c>
      <c r="AZ6" s="73">
        <f t="shared" si="12"/>
        <v>0</v>
      </c>
      <c r="BA6" s="73">
        <f t="shared" si="12"/>
        <v>0</v>
      </c>
      <c r="BB6" s="73">
        <f t="shared" si="12"/>
        <v>0</v>
      </c>
      <c r="BC6" s="73">
        <f t="shared" ref="BC6:BL8" si="13">IF($A6=BC$4,+$C6,0)</f>
        <v>0</v>
      </c>
      <c r="BD6" s="73">
        <f t="shared" si="13"/>
        <v>0</v>
      </c>
      <c r="BE6" s="73">
        <f t="shared" si="13"/>
        <v>0</v>
      </c>
      <c r="BF6" s="73">
        <f t="shared" si="13"/>
        <v>0</v>
      </c>
      <c r="BG6" s="73">
        <f t="shared" si="13"/>
        <v>0</v>
      </c>
      <c r="BH6" s="73">
        <f t="shared" si="13"/>
        <v>0</v>
      </c>
      <c r="BI6" s="73">
        <f t="shared" si="13"/>
        <v>0</v>
      </c>
      <c r="BJ6" s="73">
        <f t="shared" si="13"/>
        <v>0</v>
      </c>
      <c r="BK6" s="73">
        <f t="shared" si="13"/>
        <v>0</v>
      </c>
      <c r="BL6" s="73">
        <f t="shared" si="13"/>
        <v>0</v>
      </c>
      <c r="BM6" s="73">
        <f t="shared" ref="BM6:BV8" si="14">IF($A6=BM$4,+$C6,0)</f>
        <v>0</v>
      </c>
      <c r="BN6" s="73">
        <f t="shared" si="14"/>
        <v>0</v>
      </c>
      <c r="BO6" s="73">
        <f t="shared" si="14"/>
        <v>0</v>
      </c>
      <c r="BP6" s="73">
        <f t="shared" si="14"/>
        <v>0</v>
      </c>
      <c r="BQ6" s="73">
        <f t="shared" si="14"/>
        <v>0</v>
      </c>
      <c r="BR6" s="73">
        <f t="shared" si="14"/>
        <v>0</v>
      </c>
      <c r="BS6" s="73">
        <f t="shared" si="14"/>
        <v>0</v>
      </c>
      <c r="BT6" s="73">
        <f t="shared" si="14"/>
        <v>0</v>
      </c>
      <c r="BU6" s="73">
        <f t="shared" si="14"/>
        <v>0</v>
      </c>
      <c r="BV6" s="73">
        <f t="shared" si="14"/>
        <v>0</v>
      </c>
      <c r="BW6" s="73">
        <f t="shared" ref="BW6:CJ8" si="15">IF($A6=BW$4,+$C6,0)</f>
        <v>0</v>
      </c>
      <c r="BX6" s="73">
        <f t="shared" si="15"/>
        <v>0</v>
      </c>
      <c r="BY6" s="73">
        <f t="shared" si="15"/>
        <v>0</v>
      </c>
      <c r="BZ6" s="73">
        <f t="shared" si="15"/>
        <v>0</v>
      </c>
      <c r="CA6" s="73">
        <f t="shared" si="15"/>
        <v>0</v>
      </c>
      <c r="CB6" s="73">
        <f t="shared" si="15"/>
        <v>0</v>
      </c>
      <c r="CC6" s="73">
        <f t="shared" si="15"/>
        <v>0</v>
      </c>
      <c r="CD6" s="73">
        <f t="shared" si="15"/>
        <v>0</v>
      </c>
      <c r="CE6" s="73">
        <f t="shared" si="15"/>
        <v>0</v>
      </c>
      <c r="CF6" s="73">
        <f t="shared" si="15"/>
        <v>0</v>
      </c>
      <c r="CG6" s="73">
        <f t="shared" si="15"/>
        <v>0</v>
      </c>
      <c r="CH6" s="73">
        <f t="shared" si="15"/>
        <v>0</v>
      </c>
      <c r="CI6" s="73">
        <f t="shared" si="15"/>
        <v>0</v>
      </c>
      <c r="CJ6" s="73">
        <f t="shared" si="15"/>
        <v>0</v>
      </c>
      <c r="CK6" s="17">
        <f t="shared" si="3"/>
        <v>0</v>
      </c>
      <c r="CL6" s="28"/>
      <c r="CM6" s="16"/>
      <c r="CN6" s="16"/>
      <c r="CO6" s="16"/>
      <c r="CP6" s="16"/>
      <c r="CQ6" s="16"/>
      <c r="CR6" s="16"/>
      <c r="CS6" s="16">
        <f>+CS29</f>
        <v>0</v>
      </c>
      <c r="CT6" s="16"/>
      <c r="CU6" s="17">
        <f t="shared" si="4"/>
        <v>0</v>
      </c>
    </row>
    <row r="7" spans="1:99" ht="15.75" x14ac:dyDescent="0.25">
      <c r="A7" s="31" t="s">
        <v>315</v>
      </c>
      <c r="C7" s="122" t="e">
        <f>+#REF!</f>
        <v>#REF!</v>
      </c>
      <c r="D7" s="122"/>
      <c r="E7" s="122">
        <v>903821</v>
      </c>
      <c r="F7" s="122"/>
      <c r="G7" s="122" t="e">
        <f t="shared" ref="G7:G15" si="16">+C7-E7</f>
        <v>#REF!</v>
      </c>
      <c r="H7" s="115"/>
      <c r="I7" s="129" t="e">
        <f t="shared" si="5"/>
        <v>#REF!</v>
      </c>
      <c r="J7" s="115"/>
      <c r="K7" s="122">
        <v>903821</v>
      </c>
      <c r="L7" s="122"/>
      <c r="M7" s="122">
        <f t="shared" ref="M7:M16" si="17">+K7-E7</f>
        <v>0</v>
      </c>
      <c r="N7" s="122"/>
      <c r="O7" s="129">
        <f t="shared" si="6"/>
        <v>0</v>
      </c>
      <c r="P7" s="122"/>
      <c r="R7" s="47">
        <v>0</v>
      </c>
      <c r="S7" s="6"/>
      <c r="T7" s="95" t="e">
        <f>ROUND(I7/C7,4)</f>
        <v>#REF!</v>
      </c>
      <c r="U7" s="6"/>
      <c r="V7" s="6"/>
      <c r="W7" s="29">
        <f t="shared" si="8"/>
        <v>0</v>
      </c>
      <c r="X7" s="73">
        <f t="shared" si="9"/>
        <v>0</v>
      </c>
      <c r="Y7" s="73">
        <f t="shared" si="10"/>
        <v>0</v>
      </c>
      <c r="Z7" s="73">
        <f t="shared" si="10"/>
        <v>0</v>
      </c>
      <c r="AA7" s="73">
        <f t="shared" si="10"/>
        <v>0</v>
      </c>
      <c r="AB7" s="73">
        <f t="shared" si="10"/>
        <v>0</v>
      </c>
      <c r="AC7" s="73">
        <f t="shared" si="10"/>
        <v>0</v>
      </c>
      <c r="AD7" s="73">
        <f t="shared" si="10"/>
        <v>0</v>
      </c>
      <c r="AE7" s="73">
        <f t="shared" si="10"/>
        <v>0</v>
      </c>
      <c r="AF7" s="73">
        <f t="shared" si="10"/>
        <v>0</v>
      </c>
      <c r="AG7" s="73">
        <f t="shared" si="10"/>
        <v>0</v>
      </c>
      <c r="AH7" s="73">
        <f t="shared" si="10"/>
        <v>0</v>
      </c>
      <c r="AI7" s="73">
        <f t="shared" si="11"/>
        <v>0</v>
      </c>
      <c r="AJ7" s="73">
        <f t="shared" si="11"/>
        <v>0</v>
      </c>
      <c r="AK7" s="73">
        <f t="shared" si="11"/>
        <v>0</v>
      </c>
      <c r="AL7" s="73">
        <f t="shared" si="11"/>
        <v>0</v>
      </c>
      <c r="AM7" s="73">
        <f t="shared" si="11"/>
        <v>0</v>
      </c>
      <c r="AN7" s="73">
        <f t="shared" si="11"/>
        <v>0</v>
      </c>
      <c r="AO7" s="73">
        <f t="shared" si="11"/>
        <v>0</v>
      </c>
      <c r="AP7" s="73">
        <f t="shared" si="11"/>
        <v>0</v>
      </c>
      <c r="AQ7" s="73">
        <f t="shared" si="11"/>
        <v>0</v>
      </c>
      <c r="AR7" s="73">
        <f t="shared" si="11"/>
        <v>0</v>
      </c>
      <c r="AS7" s="73">
        <f t="shared" si="12"/>
        <v>0</v>
      </c>
      <c r="AT7" s="73">
        <f t="shared" si="12"/>
        <v>0</v>
      </c>
      <c r="AU7" s="73">
        <f t="shared" si="12"/>
        <v>0</v>
      </c>
      <c r="AV7" s="73">
        <f t="shared" si="12"/>
        <v>0</v>
      </c>
      <c r="AW7" s="73">
        <f t="shared" si="12"/>
        <v>0</v>
      </c>
      <c r="AX7" s="73">
        <f t="shared" si="12"/>
        <v>0</v>
      </c>
      <c r="AY7" s="73">
        <f t="shared" si="12"/>
        <v>0</v>
      </c>
      <c r="AZ7" s="73">
        <f t="shared" si="12"/>
        <v>0</v>
      </c>
      <c r="BA7" s="73">
        <f t="shared" si="12"/>
        <v>0</v>
      </c>
      <c r="BB7" s="73">
        <f t="shared" si="12"/>
        <v>0</v>
      </c>
      <c r="BC7" s="73">
        <f t="shared" si="13"/>
        <v>0</v>
      </c>
      <c r="BD7" s="73">
        <f t="shared" si="13"/>
        <v>0</v>
      </c>
      <c r="BE7" s="73">
        <f t="shared" si="13"/>
        <v>0</v>
      </c>
      <c r="BF7" s="73">
        <f t="shared" si="13"/>
        <v>0</v>
      </c>
      <c r="BG7" s="73">
        <f t="shared" si="13"/>
        <v>0</v>
      </c>
      <c r="BH7" s="73">
        <f t="shared" si="13"/>
        <v>0</v>
      </c>
      <c r="BI7" s="73">
        <f t="shared" si="13"/>
        <v>0</v>
      </c>
      <c r="BJ7" s="73">
        <f t="shared" si="13"/>
        <v>0</v>
      </c>
      <c r="BK7" s="73">
        <f t="shared" si="13"/>
        <v>0</v>
      </c>
      <c r="BL7" s="73">
        <f t="shared" si="13"/>
        <v>0</v>
      </c>
      <c r="BM7" s="73">
        <f t="shared" si="14"/>
        <v>0</v>
      </c>
      <c r="BN7" s="73">
        <f t="shared" si="14"/>
        <v>0</v>
      </c>
      <c r="BO7" s="73">
        <f t="shared" si="14"/>
        <v>0</v>
      </c>
      <c r="BP7" s="73">
        <f t="shared" si="14"/>
        <v>0</v>
      </c>
      <c r="BQ7" s="73">
        <f t="shared" si="14"/>
        <v>0</v>
      </c>
      <c r="BR7" s="73">
        <f t="shared" si="14"/>
        <v>0</v>
      </c>
      <c r="BS7" s="73">
        <f t="shared" si="14"/>
        <v>0</v>
      </c>
      <c r="BT7" s="73">
        <f t="shared" si="14"/>
        <v>0</v>
      </c>
      <c r="BU7" s="73">
        <f t="shared" si="14"/>
        <v>0</v>
      </c>
      <c r="BV7" s="73">
        <f t="shared" si="14"/>
        <v>0</v>
      </c>
      <c r="BW7" s="73">
        <f t="shared" si="15"/>
        <v>0</v>
      </c>
      <c r="BX7" s="73">
        <f t="shared" si="15"/>
        <v>0</v>
      </c>
      <c r="BY7" s="73">
        <f t="shared" si="15"/>
        <v>0</v>
      </c>
      <c r="BZ7" s="73">
        <f t="shared" si="15"/>
        <v>0</v>
      </c>
      <c r="CA7" s="73">
        <f t="shared" si="15"/>
        <v>0</v>
      </c>
      <c r="CB7" s="73">
        <f t="shared" si="15"/>
        <v>0</v>
      </c>
      <c r="CC7" s="73">
        <f t="shared" si="15"/>
        <v>0</v>
      </c>
      <c r="CD7" s="73">
        <f t="shared" si="15"/>
        <v>0</v>
      </c>
      <c r="CE7" s="73">
        <f t="shared" si="15"/>
        <v>0</v>
      </c>
      <c r="CF7" s="73">
        <f t="shared" si="15"/>
        <v>0</v>
      </c>
      <c r="CG7" s="73">
        <f t="shared" si="15"/>
        <v>0</v>
      </c>
      <c r="CH7" s="73">
        <f t="shared" si="15"/>
        <v>0</v>
      </c>
      <c r="CI7" s="73">
        <f t="shared" si="15"/>
        <v>0</v>
      </c>
      <c r="CJ7" s="73">
        <f t="shared" si="15"/>
        <v>0</v>
      </c>
      <c r="CK7" s="17">
        <f t="shared" ref="CK7:CK16" si="18">SUM(W7:CJ7)</f>
        <v>0</v>
      </c>
      <c r="CL7" s="28"/>
      <c r="CM7" s="16"/>
      <c r="CN7" s="16"/>
      <c r="CO7" s="16"/>
      <c r="CP7" s="16"/>
      <c r="CQ7" s="16"/>
      <c r="CR7" s="16"/>
      <c r="CS7" s="16">
        <f>+CS30</f>
        <v>0</v>
      </c>
      <c r="CT7" s="16"/>
      <c r="CU7" s="17">
        <f t="shared" ref="CU7" si="19">SUM(CM7:CT7)</f>
        <v>0</v>
      </c>
    </row>
    <row r="8" spans="1:99" ht="15.75" x14ac:dyDescent="0.25">
      <c r="A8" s="31" t="s">
        <v>318</v>
      </c>
      <c r="C8" s="122" t="e">
        <f>+#REF!</f>
        <v>#REF!</v>
      </c>
      <c r="D8" s="122"/>
      <c r="E8" s="122">
        <v>1955116</v>
      </c>
      <c r="F8" s="122"/>
      <c r="G8" s="122" t="e">
        <f t="shared" si="16"/>
        <v>#REF!</v>
      </c>
      <c r="H8" s="115"/>
      <c r="I8" s="129" t="e">
        <f t="shared" si="5"/>
        <v>#REF!</v>
      </c>
      <c r="J8" s="115"/>
      <c r="K8" s="122">
        <v>1909292</v>
      </c>
      <c r="L8" s="122"/>
      <c r="M8" s="122">
        <f t="shared" si="17"/>
        <v>-45824</v>
      </c>
      <c r="N8" s="122"/>
      <c r="O8" s="129">
        <f t="shared" si="6"/>
        <v>-0.02</v>
      </c>
      <c r="P8" s="122"/>
      <c r="R8" s="47">
        <v>0</v>
      </c>
      <c r="S8" s="6"/>
      <c r="T8" s="6" t="e">
        <f t="shared" si="7"/>
        <v>#REF!</v>
      </c>
      <c r="U8" s="6"/>
      <c r="V8" s="6"/>
      <c r="W8" s="29">
        <f t="shared" si="8"/>
        <v>0</v>
      </c>
      <c r="X8" s="73">
        <f t="shared" si="9"/>
        <v>0</v>
      </c>
      <c r="Y8" s="73">
        <f t="shared" si="10"/>
        <v>0</v>
      </c>
      <c r="Z8" s="73">
        <f t="shared" si="10"/>
        <v>0</v>
      </c>
      <c r="AA8" s="73">
        <f t="shared" si="10"/>
        <v>0</v>
      </c>
      <c r="AB8" s="73">
        <f t="shared" si="10"/>
        <v>0</v>
      </c>
      <c r="AC8" s="73">
        <f t="shared" si="10"/>
        <v>0</v>
      </c>
      <c r="AD8" s="73">
        <f t="shared" si="10"/>
        <v>0</v>
      </c>
      <c r="AE8" s="73">
        <f t="shared" si="10"/>
        <v>0</v>
      </c>
      <c r="AF8" s="73">
        <f t="shared" si="10"/>
        <v>0</v>
      </c>
      <c r="AG8" s="73">
        <f t="shared" si="10"/>
        <v>0</v>
      </c>
      <c r="AH8" s="73">
        <f t="shared" si="10"/>
        <v>0</v>
      </c>
      <c r="AI8" s="73">
        <f t="shared" si="11"/>
        <v>0</v>
      </c>
      <c r="AJ8" s="73">
        <f t="shared" si="11"/>
        <v>0</v>
      </c>
      <c r="AK8" s="73">
        <f t="shared" si="11"/>
        <v>0</v>
      </c>
      <c r="AL8" s="73">
        <f t="shared" si="11"/>
        <v>0</v>
      </c>
      <c r="AM8" s="73">
        <f t="shared" si="11"/>
        <v>0</v>
      </c>
      <c r="AN8" s="73">
        <f t="shared" si="11"/>
        <v>0</v>
      </c>
      <c r="AO8" s="73">
        <f t="shared" si="11"/>
        <v>0</v>
      </c>
      <c r="AP8" s="73">
        <f t="shared" si="11"/>
        <v>0</v>
      </c>
      <c r="AQ8" s="73">
        <f t="shared" si="11"/>
        <v>0</v>
      </c>
      <c r="AR8" s="73">
        <f t="shared" si="11"/>
        <v>0</v>
      </c>
      <c r="AS8" s="73">
        <f t="shared" si="12"/>
        <v>0</v>
      </c>
      <c r="AT8" s="73">
        <f t="shared" si="12"/>
        <v>0</v>
      </c>
      <c r="AU8" s="73">
        <f t="shared" si="12"/>
        <v>0</v>
      </c>
      <c r="AV8" s="73">
        <f t="shared" si="12"/>
        <v>0</v>
      </c>
      <c r="AW8" s="73">
        <f t="shared" si="12"/>
        <v>0</v>
      </c>
      <c r="AX8" s="73">
        <f t="shared" si="12"/>
        <v>0</v>
      </c>
      <c r="AY8" s="73">
        <f t="shared" si="12"/>
        <v>0</v>
      </c>
      <c r="AZ8" s="73">
        <f t="shared" si="12"/>
        <v>0</v>
      </c>
      <c r="BA8" s="73">
        <f t="shared" si="12"/>
        <v>0</v>
      </c>
      <c r="BB8" s="73">
        <f t="shared" si="12"/>
        <v>0</v>
      </c>
      <c r="BC8" s="73">
        <f t="shared" si="13"/>
        <v>0</v>
      </c>
      <c r="BD8" s="73">
        <f t="shared" si="13"/>
        <v>0</v>
      </c>
      <c r="BE8" s="73">
        <f t="shared" si="13"/>
        <v>0</v>
      </c>
      <c r="BF8" s="73">
        <f t="shared" si="13"/>
        <v>0</v>
      </c>
      <c r="BG8" s="73">
        <f t="shared" si="13"/>
        <v>0</v>
      </c>
      <c r="BH8" s="73">
        <f t="shared" si="13"/>
        <v>0</v>
      </c>
      <c r="BI8" s="73">
        <f t="shared" si="13"/>
        <v>0</v>
      </c>
      <c r="BJ8" s="73">
        <f t="shared" si="13"/>
        <v>0</v>
      </c>
      <c r="BK8" s="73">
        <f t="shared" si="13"/>
        <v>0</v>
      </c>
      <c r="BL8" s="73">
        <f t="shared" si="13"/>
        <v>0</v>
      </c>
      <c r="BM8" s="73">
        <f t="shared" si="14"/>
        <v>0</v>
      </c>
      <c r="BN8" s="73">
        <f t="shared" si="14"/>
        <v>0</v>
      </c>
      <c r="BO8" s="73">
        <f t="shared" si="14"/>
        <v>0</v>
      </c>
      <c r="BP8" s="73">
        <f t="shared" si="14"/>
        <v>0</v>
      </c>
      <c r="BQ8" s="73">
        <f t="shared" si="14"/>
        <v>0</v>
      </c>
      <c r="BR8" s="73">
        <f t="shared" si="14"/>
        <v>0</v>
      </c>
      <c r="BS8" s="73">
        <f t="shared" si="14"/>
        <v>0</v>
      </c>
      <c r="BT8" s="73">
        <f t="shared" si="14"/>
        <v>0</v>
      </c>
      <c r="BU8" s="73">
        <f t="shared" si="14"/>
        <v>0</v>
      </c>
      <c r="BV8" s="73">
        <f t="shared" si="14"/>
        <v>0</v>
      </c>
      <c r="BW8" s="73">
        <f t="shared" si="15"/>
        <v>0</v>
      </c>
      <c r="BX8" s="73">
        <f t="shared" si="15"/>
        <v>0</v>
      </c>
      <c r="BY8" s="73">
        <f t="shared" si="15"/>
        <v>0</v>
      </c>
      <c r="BZ8" s="73">
        <f t="shared" si="15"/>
        <v>0</v>
      </c>
      <c r="CA8" s="73">
        <f t="shared" si="15"/>
        <v>0</v>
      </c>
      <c r="CB8" s="73">
        <f t="shared" si="15"/>
        <v>0</v>
      </c>
      <c r="CC8" s="73">
        <f t="shared" si="15"/>
        <v>0</v>
      </c>
      <c r="CD8" s="73">
        <f t="shared" si="15"/>
        <v>0</v>
      </c>
      <c r="CE8" s="73">
        <f t="shared" si="15"/>
        <v>0</v>
      </c>
      <c r="CF8" s="73">
        <f t="shared" si="15"/>
        <v>0</v>
      </c>
      <c r="CG8" s="73">
        <f t="shared" si="15"/>
        <v>0</v>
      </c>
      <c r="CH8" s="73">
        <f t="shared" si="15"/>
        <v>0</v>
      </c>
      <c r="CI8" s="73">
        <f t="shared" si="15"/>
        <v>0</v>
      </c>
      <c r="CJ8" s="73">
        <f t="shared" si="15"/>
        <v>0</v>
      </c>
      <c r="CK8" s="17">
        <f t="shared" si="18"/>
        <v>0</v>
      </c>
      <c r="CL8" s="28"/>
      <c r="CM8" s="16">
        <f>+CM29</f>
        <v>0</v>
      </c>
      <c r="CN8" s="16"/>
      <c r="CO8" s="16"/>
      <c r="CP8" s="16"/>
      <c r="CQ8" s="16"/>
      <c r="CR8" s="16"/>
      <c r="CS8" s="16"/>
      <c r="CT8" s="16"/>
      <c r="CU8" s="17">
        <f t="shared" si="4"/>
        <v>0</v>
      </c>
    </row>
    <row r="9" spans="1:99" ht="15.75" x14ac:dyDescent="0.25">
      <c r="A9" s="31" t="s">
        <v>317</v>
      </c>
      <c r="C9" s="122" t="e">
        <f>+#REF!</f>
        <v>#REF!</v>
      </c>
      <c r="D9" s="122"/>
      <c r="E9" s="122">
        <f>1837355</f>
        <v>1837355</v>
      </c>
      <c r="F9" s="122"/>
      <c r="G9" s="122" t="e">
        <f t="shared" si="16"/>
        <v>#REF!</v>
      </c>
      <c r="H9" s="115"/>
      <c r="I9" s="129" t="e">
        <f t="shared" si="5"/>
        <v>#REF!</v>
      </c>
      <c r="J9" s="115"/>
      <c r="K9" s="122">
        <v>1811363</v>
      </c>
      <c r="L9" s="122"/>
      <c r="M9" s="122">
        <f t="shared" si="17"/>
        <v>-25992</v>
      </c>
      <c r="N9" s="122"/>
      <c r="O9" s="129">
        <f t="shared" si="6"/>
        <v>-0.01</v>
      </c>
      <c r="P9" s="122"/>
      <c r="R9" s="47">
        <v>0</v>
      </c>
      <c r="S9" s="6"/>
      <c r="T9" s="6" t="e">
        <f t="shared" si="7"/>
        <v>#REF!</v>
      </c>
      <c r="U9" s="6"/>
      <c r="V9" s="6"/>
      <c r="W9" s="29">
        <f t="shared" si="8"/>
        <v>0</v>
      </c>
      <c r="X9" s="73">
        <f t="shared" si="9"/>
        <v>0</v>
      </c>
      <c r="Y9" s="73">
        <f t="shared" ref="Y9:AH16" si="20">IF($A9=Y$4,+$C9,0)</f>
        <v>0</v>
      </c>
      <c r="Z9" s="73">
        <f t="shared" si="20"/>
        <v>0</v>
      </c>
      <c r="AA9" s="73">
        <f t="shared" si="20"/>
        <v>0</v>
      </c>
      <c r="AB9" s="73">
        <f t="shared" si="20"/>
        <v>0</v>
      </c>
      <c r="AC9" s="73">
        <f t="shared" si="20"/>
        <v>0</v>
      </c>
      <c r="AD9" s="73">
        <f t="shared" si="20"/>
        <v>0</v>
      </c>
      <c r="AE9" s="73">
        <f t="shared" si="20"/>
        <v>0</v>
      </c>
      <c r="AF9" s="73">
        <f t="shared" si="20"/>
        <v>0</v>
      </c>
      <c r="AG9" s="73">
        <f t="shared" si="20"/>
        <v>0</v>
      </c>
      <c r="AH9" s="73">
        <f t="shared" si="20"/>
        <v>0</v>
      </c>
      <c r="AI9" s="73">
        <f t="shared" ref="AI9:AR16" si="21">IF($A9=AI$4,+$C9,0)</f>
        <v>0</v>
      </c>
      <c r="AJ9" s="73">
        <f t="shared" si="21"/>
        <v>0</v>
      </c>
      <c r="AK9" s="73">
        <f t="shared" si="21"/>
        <v>0</v>
      </c>
      <c r="AL9" s="73">
        <f t="shared" si="21"/>
        <v>0</v>
      </c>
      <c r="AM9" s="73">
        <f t="shared" si="21"/>
        <v>0</v>
      </c>
      <c r="AN9" s="73">
        <f t="shared" si="21"/>
        <v>0</v>
      </c>
      <c r="AO9" s="73">
        <f t="shared" si="21"/>
        <v>0</v>
      </c>
      <c r="AP9" s="73">
        <f t="shared" si="21"/>
        <v>0</v>
      </c>
      <c r="AQ9" s="73">
        <f t="shared" si="21"/>
        <v>0</v>
      </c>
      <c r="AR9" s="73">
        <f t="shared" si="21"/>
        <v>0</v>
      </c>
      <c r="AS9" s="73">
        <f t="shared" ref="AS9:BB16" si="22">IF($A9=AS$4,+$C9,0)</f>
        <v>0</v>
      </c>
      <c r="AT9" s="73">
        <f t="shared" si="22"/>
        <v>0</v>
      </c>
      <c r="AU9" s="73">
        <f t="shared" si="22"/>
        <v>0</v>
      </c>
      <c r="AV9" s="73">
        <f t="shared" si="22"/>
        <v>0</v>
      </c>
      <c r="AW9" s="73">
        <f t="shared" si="22"/>
        <v>0</v>
      </c>
      <c r="AX9" s="73">
        <f t="shared" si="22"/>
        <v>0</v>
      </c>
      <c r="AY9" s="73">
        <f t="shared" si="22"/>
        <v>0</v>
      </c>
      <c r="AZ9" s="73">
        <f t="shared" si="22"/>
        <v>0</v>
      </c>
      <c r="BA9" s="73">
        <f t="shared" si="22"/>
        <v>0</v>
      </c>
      <c r="BB9" s="73">
        <f t="shared" si="22"/>
        <v>0</v>
      </c>
      <c r="BC9" s="73">
        <f t="shared" ref="BC9:BL16" si="23">IF($A9=BC$4,+$C9,0)</f>
        <v>0</v>
      </c>
      <c r="BD9" s="73">
        <f t="shared" si="23"/>
        <v>0</v>
      </c>
      <c r="BE9" s="73">
        <f t="shared" si="23"/>
        <v>0</v>
      </c>
      <c r="BF9" s="73">
        <f t="shared" si="23"/>
        <v>0</v>
      </c>
      <c r="BG9" s="73">
        <f t="shared" si="23"/>
        <v>0</v>
      </c>
      <c r="BH9" s="73">
        <f t="shared" si="23"/>
        <v>0</v>
      </c>
      <c r="BI9" s="73">
        <f t="shared" si="23"/>
        <v>0</v>
      </c>
      <c r="BJ9" s="73">
        <f t="shared" si="23"/>
        <v>0</v>
      </c>
      <c r="BK9" s="73">
        <f t="shared" si="23"/>
        <v>0</v>
      </c>
      <c r="BL9" s="73">
        <f t="shared" si="23"/>
        <v>0</v>
      </c>
      <c r="BM9" s="73">
        <f t="shared" ref="BM9:BV16" si="24">IF($A9=BM$4,+$C9,0)</f>
        <v>0</v>
      </c>
      <c r="BN9" s="73">
        <f t="shared" si="24"/>
        <v>0</v>
      </c>
      <c r="BO9" s="73">
        <f t="shared" si="24"/>
        <v>0</v>
      </c>
      <c r="BP9" s="73">
        <f t="shared" si="24"/>
        <v>0</v>
      </c>
      <c r="BQ9" s="73">
        <f t="shared" si="24"/>
        <v>0</v>
      </c>
      <c r="BR9" s="73">
        <f t="shared" si="24"/>
        <v>0</v>
      </c>
      <c r="BS9" s="73">
        <f t="shared" si="24"/>
        <v>0</v>
      </c>
      <c r="BT9" s="73">
        <f t="shared" si="24"/>
        <v>0</v>
      </c>
      <c r="BU9" s="73">
        <f t="shared" si="24"/>
        <v>0</v>
      </c>
      <c r="BV9" s="73">
        <f t="shared" si="24"/>
        <v>0</v>
      </c>
      <c r="BW9" s="73">
        <f t="shared" ref="BW9:CI16" si="25">IF($A9=BW$4,+$C9,0)</f>
        <v>0</v>
      </c>
      <c r="BX9" s="73">
        <f t="shared" si="25"/>
        <v>0</v>
      </c>
      <c r="BY9" s="73">
        <f t="shared" si="25"/>
        <v>0</v>
      </c>
      <c r="BZ9" s="73">
        <f t="shared" si="25"/>
        <v>0</v>
      </c>
      <c r="CA9" s="73">
        <f t="shared" si="25"/>
        <v>0</v>
      </c>
      <c r="CB9" s="73">
        <f t="shared" si="25"/>
        <v>0</v>
      </c>
      <c r="CC9" s="73">
        <f t="shared" si="25"/>
        <v>0</v>
      </c>
      <c r="CD9" s="73">
        <f t="shared" si="25"/>
        <v>0</v>
      </c>
      <c r="CE9" s="73">
        <f t="shared" si="25"/>
        <v>0</v>
      </c>
      <c r="CF9" s="73">
        <f t="shared" si="25"/>
        <v>0</v>
      </c>
      <c r="CG9" s="73">
        <f t="shared" si="25"/>
        <v>0</v>
      </c>
      <c r="CH9" s="73">
        <f t="shared" si="25"/>
        <v>0</v>
      </c>
      <c r="CI9" s="73">
        <f t="shared" si="25"/>
        <v>0</v>
      </c>
      <c r="CJ9" s="73">
        <f t="shared" ref="CJ9" si="26">IF($A9=CJ$4,+$C9,0)</f>
        <v>0</v>
      </c>
      <c r="CK9" s="17">
        <f t="shared" si="18"/>
        <v>0</v>
      </c>
      <c r="CL9" s="28"/>
      <c r="CM9" s="16"/>
      <c r="CN9" s="16"/>
      <c r="CO9" s="16"/>
      <c r="CP9" s="16"/>
      <c r="CQ9" s="16"/>
      <c r="CR9" s="16">
        <f>+CR29</f>
        <v>0</v>
      </c>
      <c r="CS9" s="16"/>
      <c r="CT9" s="16"/>
      <c r="CU9" s="17">
        <f t="shared" si="4"/>
        <v>0</v>
      </c>
    </row>
    <row r="10" spans="1:99" ht="15.75" x14ac:dyDescent="0.25">
      <c r="A10" s="31" t="s">
        <v>285</v>
      </c>
      <c r="C10" s="122" t="e">
        <f>+#REF!</f>
        <v>#REF!</v>
      </c>
      <c r="D10" s="122"/>
      <c r="E10" s="122">
        <v>213723</v>
      </c>
      <c r="F10" s="122"/>
      <c r="G10" s="122" t="e">
        <f t="shared" si="16"/>
        <v>#REF!</v>
      </c>
      <c r="H10" s="115"/>
      <c r="I10" s="129" t="e">
        <f t="shared" si="5"/>
        <v>#REF!</v>
      </c>
      <c r="J10" s="115"/>
      <c r="K10" s="122">
        <v>243151</v>
      </c>
      <c r="L10" s="122"/>
      <c r="M10" s="122">
        <f t="shared" si="17"/>
        <v>29428</v>
      </c>
      <c r="N10" s="122"/>
      <c r="O10" s="129">
        <f t="shared" si="6"/>
        <v>0.14000000000000001</v>
      </c>
      <c r="P10" s="122"/>
      <c r="R10" s="47">
        <v>0</v>
      </c>
      <c r="S10" s="6"/>
      <c r="T10" s="6" t="e">
        <f t="shared" si="7"/>
        <v>#REF!</v>
      </c>
      <c r="U10" s="6"/>
      <c r="V10" s="6"/>
      <c r="W10" s="29">
        <f t="shared" si="8"/>
        <v>0</v>
      </c>
      <c r="X10" s="73">
        <f t="shared" ref="X10:X12" si="27">IF($A10=X$4,+$C10,0)</f>
        <v>0</v>
      </c>
      <c r="Y10" s="73">
        <f t="shared" si="20"/>
        <v>0</v>
      </c>
      <c r="Z10" s="73">
        <f t="shared" si="20"/>
        <v>0</v>
      </c>
      <c r="AA10" s="73">
        <f t="shared" si="20"/>
        <v>0</v>
      </c>
      <c r="AB10" s="73">
        <f t="shared" si="20"/>
        <v>0</v>
      </c>
      <c r="AC10" s="73">
        <f t="shared" si="20"/>
        <v>0</v>
      </c>
      <c r="AD10" s="73">
        <f t="shared" si="20"/>
        <v>0</v>
      </c>
      <c r="AE10" s="73">
        <f t="shared" si="20"/>
        <v>0</v>
      </c>
      <c r="AF10" s="73">
        <f t="shared" si="20"/>
        <v>0</v>
      </c>
      <c r="AG10" s="73">
        <f t="shared" si="20"/>
        <v>0</v>
      </c>
      <c r="AH10" s="73">
        <f t="shared" si="20"/>
        <v>0</v>
      </c>
      <c r="AI10" s="73">
        <f t="shared" si="21"/>
        <v>0</v>
      </c>
      <c r="AJ10" s="73">
        <f t="shared" si="21"/>
        <v>0</v>
      </c>
      <c r="AK10" s="73">
        <f t="shared" si="21"/>
        <v>0</v>
      </c>
      <c r="AL10" s="73">
        <f t="shared" si="21"/>
        <v>0</v>
      </c>
      <c r="AM10" s="73">
        <f t="shared" si="21"/>
        <v>0</v>
      </c>
      <c r="AN10" s="73">
        <f t="shared" si="21"/>
        <v>0</v>
      </c>
      <c r="AO10" s="73">
        <f t="shared" si="21"/>
        <v>0</v>
      </c>
      <c r="AP10" s="73">
        <f t="shared" si="21"/>
        <v>0</v>
      </c>
      <c r="AQ10" s="73">
        <f t="shared" si="21"/>
        <v>0</v>
      </c>
      <c r="AR10" s="73">
        <f t="shared" si="21"/>
        <v>0</v>
      </c>
      <c r="AS10" s="73">
        <f t="shared" si="22"/>
        <v>0</v>
      </c>
      <c r="AT10" s="73">
        <f t="shared" si="22"/>
        <v>0</v>
      </c>
      <c r="AU10" s="73">
        <f t="shared" si="22"/>
        <v>0</v>
      </c>
      <c r="AV10" s="73">
        <f t="shared" si="22"/>
        <v>0</v>
      </c>
      <c r="AW10" s="73">
        <f t="shared" si="22"/>
        <v>0</v>
      </c>
      <c r="AX10" s="73">
        <f t="shared" si="22"/>
        <v>0</v>
      </c>
      <c r="AY10" s="73">
        <f t="shared" si="22"/>
        <v>0</v>
      </c>
      <c r="AZ10" s="73">
        <f t="shared" si="22"/>
        <v>0</v>
      </c>
      <c r="BA10" s="73">
        <f t="shared" si="22"/>
        <v>0</v>
      </c>
      <c r="BB10" s="73">
        <f t="shared" si="22"/>
        <v>0</v>
      </c>
      <c r="BC10" s="73">
        <f t="shared" si="23"/>
        <v>0</v>
      </c>
      <c r="BD10" s="73">
        <f t="shared" si="23"/>
        <v>0</v>
      </c>
      <c r="BE10" s="73">
        <f t="shared" si="23"/>
        <v>0</v>
      </c>
      <c r="BF10" s="73">
        <f t="shared" si="23"/>
        <v>0</v>
      </c>
      <c r="BG10" s="73">
        <f t="shared" si="23"/>
        <v>0</v>
      </c>
      <c r="BH10" s="73">
        <f t="shared" si="23"/>
        <v>0</v>
      </c>
      <c r="BI10" s="73">
        <f t="shared" si="23"/>
        <v>0</v>
      </c>
      <c r="BJ10" s="73">
        <f t="shared" si="23"/>
        <v>0</v>
      </c>
      <c r="BK10" s="73">
        <f t="shared" si="23"/>
        <v>0</v>
      </c>
      <c r="BL10" s="73">
        <f t="shared" si="23"/>
        <v>0</v>
      </c>
      <c r="BM10" s="73">
        <f t="shared" si="24"/>
        <v>0</v>
      </c>
      <c r="BN10" s="73">
        <f t="shared" si="24"/>
        <v>0</v>
      </c>
      <c r="BO10" s="73">
        <f t="shared" si="24"/>
        <v>0</v>
      </c>
      <c r="BP10" s="73">
        <f t="shared" si="24"/>
        <v>0</v>
      </c>
      <c r="BQ10" s="73">
        <f t="shared" si="24"/>
        <v>0</v>
      </c>
      <c r="BR10" s="73">
        <f t="shared" si="24"/>
        <v>0</v>
      </c>
      <c r="BS10" s="73">
        <f t="shared" si="24"/>
        <v>0</v>
      </c>
      <c r="BT10" s="73">
        <f t="shared" si="24"/>
        <v>0</v>
      </c>
      <c r="BU10" s="73">
        <f t="shared" si="24"/>
        <v>0</v>
      </c>
      <c r="BV10" s="73">
        <f t="shared" si="24"/>
        <v>0</v>
      </c>
      <c r="BW10" s="73">
        <f t="shared" si="25"/>
        <v>0</v>
      </c>
      <c r="BX10" s="73">
        <f t="shared" si="25"/>
        <v>0</v>
      </c>
      <c r="BY10" s="73">
        <f t="shared" si="25"/>
        <v>0</v>
      </c>
      <c r="BZ10" s="73">
        <f t="shared" si="25"/>
        <v>0</v>
      </c>
      <c r="CA10" s="73">
        <f t="shared" si="25"/>
        <v>0</v>
      </c>
      <c r="CB10" s="73">
        <f t="shared" si="25"/>
        <v>0</v>
      </c>
      <c r="CC10" s="73">
        <f t="shared" si="25"/>
        <v>0</v>
      </c>
      <c r="CD10" s="73">
        <f t="shared" si="25"/>
        <v>0</v>
      </c>
      <c r="CE10" s="73">
        <f t="shared" si="25"/>
        <v>0</v>
      </c>
      <c r="CF10" s="73">
        <f t="shared" si="25"/>
        <v>0</v>
      </c>
      <c r="CG10" s="73">
        <f t="shared" si="25"/>
        <v>0</v>
      </c>
      <c r="CH10" s="73">
        <f t="shared" si="25"/>
        <v>0</v>
      </c>
      <c r="CI10" s="73">
        <f t="shared" si="25"/>
        <v>0</v>
      </c>
      <c r="CJ10" s="73">
        <f>IF($A10=CJ$4,+$C10,0)</f>
        <v>0</v>
      </c>
      <c r="CK10" s="17">
        <f t="shared" si="18"/>
        <v>0</v>
      </c>
      <c r="CL10" s="28"/>
      <c r="CM10" s="16"/>
      <c r="CN10" s="16"/>
      <c r="CO10" s="16"/>
      <c r="CP10" s="16">
        <f>+CP29</f>
        <v>0</v>
      </c>
      <c r="CQ10" s="16"/>
      <c r="CR10" s="16"/>
      <c r="CS10" s="16"/>
      <c r="CT10" s="16"/>
      <c r="CU10" s="17">
        <f t="shared" si="4"/>
        <v>0</v>
      </c>
    </row>
    <row r="11" spans="1:99" ht="15.75" x14ac:dyDescent="0.25">
      <c r="A11" s="31" t="s">
        <v>319</v>
      </c>
      <c r="C11" s="122" t="e">
        <f>+#REF!</f>
        <v>#REF!</v>
      </c>
      <c r="D11" s="122"/>
      <c r="E11" s="122">
        <f>1235376-128375</f>
        <v>1107001</v>
      </c>
      <c r="F11" s="122"/>
      <c r="G11" s="122" t="e">
        <f t="shared" si="16"/>
        <v>#REF!</v>
      </c>
      <c r="H11" s="115"/>
      <c r="I11" s="129" t="e">
        <f t="shared" si="5"/>
        <v>#REF!</v>
      </c>
      <c r="J11" s="115"/>
      <c r="K11" s="122">
        <v>481864</v>
      </c>
      <c r="L11" s="122"/>
      <c r="M11" s="122">
        <f t="shared" si="17"/>
        <v>-625137</v>
      </c>
      <c r="N11" s="122"/>
      <c r="O11" s="129">
        <f t="shared" si="6"/>
        <v>-0.56000000000000005</v>
      </c>
      <c r="P11" s="122"/>
      <c r="R11" s="47">
        <v>0</v>
      </c>
      <c r="S11" s="6"/>
      <c r="T11" s="6" t="e">
        <f t="shared" si="7"/>
        <v>#REF!</v>
      </c>
      <c r="U11" s="6"/>
      <c r="V11" s="6"/>
      <c r="W11" s="29">
        <f t="shared" si="8"/>
        <v>0</v>
      </c>
      <c r="X11" s="73">
        <f t="shared" si="27"/>
        <v>0</v>
      </c>
      <c r="Y11" s="73">
        <f t="shared" si="20"/>
        <v>0</v>
      </c>
      <c r="Z11" s="73">
        <f t="shared" si="20"/>
        <v>0</v>
      </c>
      <c r="AA11" s="73">
        <f t="shared" si="20"/>
        <v>0</v>
      </c>
      <c r="AB11" s="73">
        <f t="shared" si="20"/>
        <v>0</v>
      </c>
      <c r="AC11" s="73">
        <f t="shared" si="20"/>
        <v>0</v>
      </c>
      <c r="AD11" s="73">
        <f t="shared" si="20"/>
        <v>0</v>
      </c>
      <c r="AE11" s="73">
        <f t="shared" si="20"/>
        <v>0</v>
      </c>
      <c r="AF11" s="73">
        <f t="shared" si="20"/>
        <v>0</v>
      </c>
      <c r="AG11" s="73">
        <f t="shared" si="20"/>
        <v>0</v>
      </c>
      <c r="AH11" s="73">
        <f t="shared" si="20"/>
        <v>0</v>
      </c>
      <c r="AI11" s="73">
        <f t="shared" si="21"/>
        <v>0</v>
      </c>
      <c r="AJ11" s="73">
        <f t="shared" si="21"/>
        <v>0</v>
      </c>
      <c r="AK11" s="73">
        <f t="shared" si="21"/>
        <v>0</v>
      </c>
      <c r="AL11" s="73">
        <f t="shared" si="21"/>
        <v>0</v>
      </c>
      <c r="AM11" s="73">
        <f t="shared" si="21"/>
        <v>0</v>
      </c>
      <c r="AN11" s="73">
        <f t="shared" si="21"/>
        <v>0</v>
      </c>
      <c r="AO11" s="73">
        <f t="shared" si="21"/>
        <v>0</v>
      </c>
      <c r="AP11" s="73">
        <f t="shared" si="21"/>
        <v>0</v>
      </c>
      <c r="AQ11" s="73">
        <f t="shared" si="21"/>
        <v>0</v>
      </c>
      <c r="AR11" s="73">
        <f t="shared" si="21"/>
        <v>0</v>
      </c>
      <c r="AS11" s="73">
        <f t="shared" si="22"/>
        <v>0</v>
      </c>
      <c r="AT11" s="73">
        <f t="shared" si="22"/>
        <v>0</v>
      </c>
      <c r="AU11" s="73">
        <f t="shared" si="22"/>
        <v>0</v>
      </c>
      <c r="AV11" s="73">
        <f t="shared" si="22"/>
        <v>0</v>
      </c>
      <c r="AW11" s="73">
        <f t="shared" si="22"/>
        <v>0</v>
      </c>
      <c r="AX11" s="73">
        <f t="shared" si="22"/>
        <v>0</v>
      </c>
      <c r="AY11" s="73">
        <f t="shared" si="22"/>
        <v>0</v>
      </c>
      <c r="AZ11" s="73">
        <f t="shared" si="22"/>
        <v>0</v>
      </c>
      <c r="BA11" s="73">
        <f t="shared" si="22"/>
        <v>0</v>
      </c>
      <c r="BB11" s="73">
        <f t="shared" si="22"/>
        <v>0</v>
      </c>
      <c r="BC11" s="73">
        <f t="shared" si="23"/>
        <v>0</v>
      </c>
      <c r="BD11" s="73">
        <f t="shared" si="23"/>
        <v>0</v>
      </c>
      <c r="BE11" s="73">
        <f t="shared" si="23"/>
        <v>0</v>
      </c>
      <c r="BF11" s="73">
        <f t="shared" si="23"/>
        <v>0</v>
      </c>
      <c r="BG11" s="73">
        <f t="shared" si="23"/>
        <v>0</v>
      </c>
      <c r="BH11" s="73">
        <f t="shared" si="23"/>
        <v>0</v>
      </c>
      <c r="BI11" s="73">
        <f t="shared" si="23"/>
        <v>0</v>
      </c>
      <c r="BJ11" s="73">
        <f t="shared" si="23"/>
        <v>0</v>
      </c>
      <c r="BK11" s="73">
        <f t="shared" si="23"/>
        <v>0</v>
      </c>
      <c r="BL11" s="73">
        <f t="shared" si="23"/>
        <v>0</v>
      </c>
      <c r="BM11" s="73">
        <f t="shared" si="24"/>
        <v>0</v>
      </c>
      <c r="BN11" s="73">
        <f t="shared" si="24"/>
        <v>0</v>
      </c>
      <c r="BO11" s="73">
        <f t="shared" si="24"/>
        <v>0</v>
      </c>
      <c r="BP11" s="73">
        <f t="shared" si="24"/>
        <v>0</v>
      </c>
      <c r="BQ11" s="73">
        <f t="shared" si="24"/>
        <v>0</v>
      </c>
      <c r="BR11" s="73">
        <f t="shared" si="24"/>
        <v>0</v>
      </c>
      <c r="BS11" s="73">
        <f t="shared" si="24"/>
        <v>0</v>
      </c>
      <c r="BT11" s="73">
        <f t="shared" si="24"/>
        <v>0</v>
      </c>
      <c r="BU11" s="73">
        <f t="shared" si="24"/>
        <v>0</v>
      </c>
      <c r="BV11" s="73">
        <f t="shared" si="24"/>
        <v>0</v>
      </c>
      <c r="BW11" s="73">
        <f t="shared" si="25"/>
        <v>0</v>
      </c>
      <c r="BX11" s="73">
        <f t="shared" si="25"/>
        <v>0</v>
      </c>
      <c r="BY11" s="73">
        <f t="shared" si="25"/>
        <v>0</v>
      </c>
      <c r="BZ11" s="73">
        <f t="shared" si="25"/>
        <v>0</v>
      </c>
      <c r="CA11" s="73">
        <f t="shared" si="25"/>
        <v>0</v>
      </c>
      <c r="CB11" s="73">
        <f t="shared" si="25"/>
        <v>0</v>
      </c>
      <c r="CC11" s="73">
        <f t="shared" si="25"/>
        <v>0</v>
      </c>
      <c r="CD11" s="73">
        <f t="shared" si="25"/>
        <v>0</v>
      </c>
      <c r="CE11" s="73">
        <f t="shared" si="25"/>
        <v>0</v>
      </c>
      <c r="CF11" s="73">
        <f t="shared" si="25"/>
        <v>0</v>
      </c>
      <c r="CG11" s="73">
        <f t="shared" si="25"/>
        <v>0</v>
      </c>
      <c r="CH11" s="73">
        <f t="shared" si="25"/>
        <v>0</v>
      </c>
      <c r="CI11" s="73">
        <f t="shared" si="25"/>
        <v>0</v>
      </c>
      <c r="CJ11" s="73">
        <f>IF($A11=CJ$4,+$C11,0)</f>
        <v>0</v>
      </c>
      <c r="CK11" s="17">
        <f t="shared" si="18"/>
        <v>0</v>
      </c>
      <c r="CL11" s="28"/>
      <c r="CM11" s="16"/>
      <c r="CN11" s="16"/>
      <c r="CO11" s="16"/>
      <c r="CP11" s="16"/>
      <c r="CQ11" s="16"/>
      <c r="CR11" s="16"/>
      <c r="CS11" s="16"/>
      <c r="CT11" s="16">
        <f t="shared" ref="CT11" si="28">+CT21</f>
        <v>0</v>
      </c>
      <c r="CU11" s="17">
        <f t="shared" si="4"/>
        <v>0</v>
      </c>
    </row>
    <row r="12" spans="1:99" ht="15.75" x14ac:dyDescent="0.25">
      <c r="A12" s="31" t="s">
        <v>320</v>
      </c>
      <c r="C12" s="122" t="e">
        <f>+#REF!</f>
        <v>#REF!</v>
      </c>
      <c r="D12" s="122"/>
      <c r="E12" s="122">
        <v>265070</v>
      </c>
      <c r="F12" s="122"/>
      <c r="G12" s="122" t="e">
        <f t="shared" si="16"/>
        <v>#REF!</v>
      </c>
      <c r="H12" s="115"/>
      <c r="I12" s="129" t="e">
        <f t="shared" si="5"/>
        <v>#REF!</v>
      </c>
      <c r="J12" s="115"/>
      <c r="K12" s="122">
        <v>270065</v>
      </c>
      <c r="L12" s="122"/>
      <c r="M12" s="122">
        <f t="shared" si="17"/>
        <v>4995</v>
      </c>
      <c r="N12" s="122"/>
      <c r="O12" s="129">
        <f t="shared" si="6"/>
        <v>0.02</v>
      </c>
      <c r="P12" s="122"/>
      <c r="R12" s="47">
        <v>0</v>
      </c>
      <c r="S12" s="6"/>
      <c r="T12" s="6" t="e">
        <f t="shared" si="7"/>
        <v>#REF!</v>
      </c>
      <c r="U12" s="6"/>
      <c r="V12" s="6"/>
      <c r="W12" s="29">
        <f t="shared" si="8"/>
        <v>0</v>
      </c>
      <c r="X12" s="73">
        <f t="shared" si="27"/>
        <v>0</v>
      </c>
      <c r="Y12" s="73">
        <f t="shared" si="20"/>
        <v>0</v>
      </c>
      <c r="Z12" s="73">
        <f t="shared" si="20"/>
        <v>0</v>
      </c>
      <c r="AA12" s="73">
        <f t="shared" si="20"/>
        <v>0</v>
      </c>
      <c r="AB12" s="73">
        <f t="shared" si="20"/>
        <v>0</v>
      </c>
      <c r="AC12" s="73">
        <f t="shared" si="20"/>
        <v>0</v>
      </c>
      <c r="AD12" s="73">
        <f t="shared" si="20"/>
        <v>0</v>
      </c>
      <c r="AE12" s="73">
        <f t="shared" si="20"/>
        <v>0</v>
      </c>
      <c r="AF12" s="73">
        <f t="shared" si="20"/>
        <v>0</v>
      </c>
      <c r="AG12" s="73">
        <f t="shared" si="20"/>
        <v>0</v>
      </c>
      <c r="AH12" s="73">
        <f t="shared" si="20"/>
        <v>0</v>
      </c>
      <c r="AI12" s="73">
        <f t="shared" si="21"/>
        <v>0</v>
      </c>
      <c r="AJ12" s="73">
        <f t="shared" si="21"/>
        <v>0</v>
      </c>
      <c r="AK12" s="73">
        <f t="shared" si="21"/>
        <v>0</v>
      </c>
      <c r="AL12" s="73">
        <f t="shared" si="21"/>
        <v>0</v>
      </c>
      <c r="AM12" s="73">
        <f t="shared" si="21"/>
        <v>0</v>
      </c>
      <c r="AN12" s="73">
        <f t="shared" si="21"/>
        <v>0</v>
      </c>
      <c r="AO12" s="73">
        <f t="shared" si="21"/>
        <v>0</v>
      </c>
      <c r="AP12" s="73">
        <f t="shared" si="21"/>
        <v>0</v>
      </c>
      <c r="AQ12" s="73">
        <f t="shared" si="21"/>
        <v>0</v>
      </c>
      <c r="AR12" s="73">
        <f t="shared" si="21"/>
        <v>0</v>
      </c>
      <c r="AS12" s="73">
        <f t="shared" si="22"/>
        <v>0</v>
      </c>
      <c r="AT12" s="73">
        <f t="shared" si="22"/>
        <v>0</v>
      </c>
      <c r="AU12" s="73">
        <f t="shared" si="22"/>
        <v>0</v>
      </c>
      <c r="AV12" s="73">
        <f t="shared" si="22"/>
        <v>0</v>
      </c>
      <c r="AW12" s="73">
        <f t="shared" si="22"/>
        <v>0</v>
      </c>
      <c r="AX12" s="73">
        <f t="shared" si="22"/>
        <v>0</v>
      </c>
      <c r="AY12" s="73">
        <f t="shared" si="22"/>
        <v>0</v>
      </c>
      <c r="AZ12" s="73">
        <f t="shared" si="22"/>
        <v>0</v>
      </c>
      <c r="BA12" s="73">
        <f t="shared" si="22"/>
        <v>0</v>
      </c>
      <c r="BB12" s="73">
        <f t="shared" si="22"/>
        <v>0</v>
      </c>
      <c r="BC12" s="73">
        <f t="shared" si="23"/>
        <v>0</v>
      </c>
      <c r="BD12" s="73">
        <f t="shared" si="23"/>
        <v>0</v>
      </c>
      <c r="BE12" s="73">
        <f t="shared" si="23"/>
        <v>0</v>
      </c>
      <c r="BF12" s="73">
        <f t="shared" si="23"/>
        <v>0</v>
      </c>
      <c r="BG12" s="73">
        <f t="shared" si="23"/>
        <v>0</v>
      </c>
      <c r="BH12" s="73">
        <f t="shared" si="23"/>
        <v>0</v>
      </c>
      <c r="BI12" s="73">
        <f t="shared" si="23"/>
        <v>0</v>
      </c>
      <c r="BJ12" s="73">
        <f t="shared" si="23"/>
        <v>0</v>
      </c>
      <c r="BK12" s="73">
        <f t="shared" si="23"/>
        <v>0</v>
      </c>
      <c r="BL12" s="73">
        <f t="shared" si="23"/>
        <v>0</v>
      </c>
      <c r="BM12" s="73">
        <f t="shared" si="24"/>
        <v>0</v>
      </c>
      <c r="BN12" s="73">
        <f t="shared" si="24"/>
        <v>0</v>
      </c>
      <c r="BO12" s="73">
        <f t="shared" si="24"/>
        <v>0</v>
      </c>
      <c r="BP12" s="73">
        <f t="shared" si="24"/>
        <v>0</v>
      </c>
      <c r="BQ12" s="73">
        <f t="shared" si="24"/>
        <v>0</v>
      </c>
      <c r="BR12" s="73">
        <f t="shared" si="24"/>
        <v>0</v>
      </c>
      <c r="BS12" s="73">
        <f t="shared" si="24"/>
        <v>0</v>
      </c>
      <c r="BT12" s="73">
        <f t="shared" si="24"/>
        <v>0</v>
      </c>
      <c r="BU12" s="73">
        <f t="shared" si="24"/>
        <v>0</v>
      </c>
      <c r="BV12" s="73">
        <f t="shared" si="24"/>
        <v>0</v>
      </c>
      <c r="BW12" s="73">
        <f t="shared" si="25"/>
        <v>0</v>
      </c>
      <c r="BX12" s="73">
        <f t="shared" si="25"/>
        <v>0</v>
      </c>
      <c r="BY12" s="73">
        <f t="shared" si="25"/>
        <v>0</v>
      </c>
      <c r="BZ12" s="73">
        <f t="shared" si="25"/>
        <v>0</v>
      </c>
      <c r="CA12" s="73">
        <f t="shared" si="25"/>
        <v>0</v>
      </c>
      <c r="CB12" s="73">
        <f t="shared" si="25"/>
        <v>0</v>
      </c>
      <c r="CC12" s="73">
        <f t="shared" si="25"/>
        <v>0</v>
      </c>
      <c r="CD12" s="73">
        <f t="shared" si="25"/>
        <v>0</v>
      </c>
      <c r="CE12" s="73">
        <f t="shared" si="25"/>
        <v>0</v>
      </c>
      <c r="CF12" s="73">
        <f t="shared" si="25"/>
        <v>0</v>
      </c>
      <c r="CG12" s="73">
        <f t="shared" si="25"/>
        <v>0</v>
      </c>
      <c r="CH12" s="73">
        <f t="shared" si="25"/>
        <v>0</v>
      </c>
      <c r="CI12" s="73">
        <f t="shared" si="25"/>
        <v>0</v>
      </c>
      <c r="CJ12" s="73">
        <f t="shared" ref="CJ12" si="29">IF($A12=CJ$4,+$C12,0)</f>
        <v>0</v>
      </c>
      <c r="CK12" s="17">
        <f t="shared" si="18"/>
        <v>0</v>
      </c>
      <c r="CL12" s="28"/>
      <c r="CM12" s="16"/>
      <c r="CN12" s="16"/>
      <c r="CO12" s="16"/>
      <c r="CP12" s="16"/>
      <c r="CQ12" s="16"/>
      <c r="CR12" s="16"/>
      <c r="CS12" s="16"/>
      <c r="CT12" s="16">
        <f>+CT23</f>
        <v>0</v>
      </c>
      <c r="CU12" s="17">
        <f t="shared" si="4"/>
        <v>0</v>
      </c>
    </row>
    <row r="13" spans="1:99" ht="15.75" x14ac:dyDescent="0.25">
      <c r="A13" s="31" t="s">
        <v>316</v>
      </c>
      <c r="C13" s="122" t="e">
        <f>+#REF!</f>
        <v>#REF!</v>
      </c>
      <c r="D13" s="122"/>
      <c r="E13" s="122">
        <v>3156300</v>
      </c>
      <c r="F13" s="122"/>
      <c r="G13" s="122" t="e">
        <f t="shared" si="16"/>
        <v>#REF!</v>
      </c>
      <c r="H13" s="115"/>
      <c r="I13" s="129" t="e">
        <f t="shared" si="5"/>
        <v>#REF!</v>
      </c>
      <c r="J13" s="115"/>
      <c r="K13" s="122">
        <v>3156300</v>
      </c>
      <c r="L13" s="122"/>
      <c r="M13" s="122">
        <f t="shared" si="17"/>
        <v>0</v>
      </c>
      <c r="N13" s="122"/>
      <c r="O13" s="129">
        <f t="shared" si="6"/>
        <v>0</v>
      </c>
      <c r="P13" s="122"/>
      <c r="R13" s="47">
        <v>0</v>
      </c>
      <c r="S13" s="6"/>
      <c r="T13" s="6" t="e">
        <f t="shared" si="7"/>
        <v>#REF!</v>
      </c>
      <c r="U13" s="6"/>
      <c r="V13" s="6"/>
      <c r="W13" s="29">
        <f t="shared" si="8"/>
        <v>0</v>
      </c>
      <c r="X13" s="73">
        <f>IF($A13=X$4,+$C13,0)</f>
        <v>0</v>
      </c>
      <c r="Y13" s="73">
        <f t="shared" si="20"/>
        <v>0</v>
      </c>
      <c r="Z13" s="73">
        <f t="shared" si="20"/>
        <v>0</v>
      </c>
      <c r="AA13" s="73">
        <f t="shared" si="20"/>
        <v>0</v>
      </c>
      <c r="AB13" s="73">
        <f t="shared" si="20"/>
        <v>0</v>
      </c>
      <c r="AC13" s="73">
        <f t="shared" si="20"/>
        <v>0</v>
      </c>
      <c r="AD13" s="73">
        <f t="shared" si="20"/>
        <v>0</v>
      </c>
      <c r="AE13" s="73">
        <f t="shared" si="20"/>
        <v>0</v>
      </c>
      <c r="AF13" s="73">
        <f t="shared" si="20"/>
        <v>0</v>
      </c>
      <c r="AG13" s="73">
        <f t="shared" si="20"/>
        <v>0</v>
      </c>
      <c r="AH13" s="73">
        <f t="shared" si="20"/>
        <v>0</v>
      </c>
      <c r="AI13" s="73">
        <f t="shared" si="21"/>
        <v>0</v>
      </c>
      <c r="AJ13" s="73">
        <f t="shared" si="21"/>
        <v>0</v>
      </c>
      <c r="AK13" s="73">
        <f t="shared" si="21"/>
        <v>0</v>
      </c>
      <c r="AL13" s="73">
        <f t="shared" si="21"/>
        <v>0</v>
      </c>
      <c r="AM13" s="73">
        <f t="shared" si="21"/>
        <v>0</v>
      </c>
      <c r="AN13" s="73">
        <f t="shared" si="21"/>
        <v>0</v>
      </c>
      <c r="AO13" s="73">
        <f t="shared" si="21"/>
        <v>0</v>
      </c>
      <c r="AP13" s="73">
        <f t="shared" si="21"/>
        <v>0</v>
      </c>
      <c r="AQ13" s="73">
        <f t="shared" si="21"/>
        <v>0</v>
      </c>
      <c r="AR13" s="73">
        <f t="shared" si="21"/>
        <v>0</v>
      </c>
      <c r="AS13" s="73">
        <f t="shared" si="22"/>
        <v>0</v>
      </c>
      <c r="AT13" s="73">
        <f t="shared" si="22"/>
        <v>0</v>
      </c>
      <c r="AU13" s="73">
        <f t="shared" si="22"/>
        <v>0</v>
      </c>
      <c r="AV13" s="73">
        <f t="shared" si="22"/>
        <v>0</v>
      </c>
      <c r="AW13" s="73">
        <f t="shared" si="22"/>
        <v>0</v>
      </c>
      <c r="AX13" s="73">
        <f t="shared" si="22"/>
        <v>0</v>
      </c>
      <c r="AY13" s="73">
        <f t="shared" si="22"/>
        <v>0</v>
      </c>
      <c r="AZ13" s="73">
        <f t="shared" si="22"/>
        <v>0</v>
      </c>
      <c r="BA13" s="73">
        <f t="shared" si="22"/>
        <v>0</v>
      </c>
      <c r="BB13" s="73">
        <f t="shared" si="22"/>
        <v>0</v>
      </c>
      <c r="BC13" s="73">
        <f t="shared" si="23"/>
        <v>0</v>
      </c>
      <c r="BD13" s="73">
        <f t="shared" si="23"/>
        <v>0</v>
      </c>
      <c r="BE13" s="73">
        <f t="shared" si="23"/>
        <v>0</v>
      </c>
      <c r="BF13" s="73">
        <f t="shared" si="23"/>
        <v>0</v>
      </c>
      <c r="BG13" s="73">
        <f t="shared" si="23"/>
        <v>0</v>
      </c>
      <c r="BH13" s="73">
        <f t="shared" si="23"/>
        <v>0</v>
      </c>
      <c r="BI13" s="73">
        <f t="shared" si="23"/>
        <v>0</v>
      </c>
      <c r="BJ13" s="73">
        <f t="shared" si="23"/>
        <v>0</v>
      </c>
      <c r="BK13" s="73">
        <f t="shared" si="23"/>
        <v>0</v>
      </c>
      <c r="BL13" s="73">
        <f t="shared" si="23"/>
        <v>0</v>
      </c>
      <c r="BM13" s="73">
        <f t="shared" si="24"/>
        <v>0</v>
      </c>
      <c r="BN13" s="73">
        <f t="shared" si="24"/>
        <v>0</v>
      </c>
      <c r="BO13" s="73">
        <f t="shared" si="24"/>
        <v>0</v>
      </c>
      <c r="BP13" s="73">
        <f t="shared" si="24"/>
        <v>0</v>
      </c>
      <c r="BQ13" s="73">
        <f t="shared" si="24"/>
        <v>0</v>
      </c>
      <c r="BR13" s="73">
        <f t="shared" si="24"/>
        <v>0</v>
      </c>
      <c r="BS13" s="73">
        <f t="shared" si="24"/>
        <v>0</v>
      </c>
      <c r="BT13" s="73">
        <f t="shared" si="24"/>
        <v>0</v>
      </c>
      <c r="BU13" s="73">
        <f t="shared" si="24"/>
        <v>0</v>
      </c>
      <c r="BV13" s="73">
        <f t="shared" si="24"/>
        <v>0</v>
      </c>
      <c r="BW13" s="73">
        <f t="shared" si="25"/>
        <v>0</v>
      </c>
      <c r="BX13" s="73">
        <f t="shared" si="25"/>
        <v>0</v>
      </c>
      <c r="BY13" s="73">
        <f t="shared" si="25"/>
        <v>0</v>
      </c>
      <c r="BZ13" s="73">
        <f t="shared" si="25"/>
        <v>0</v>
      </c>
      <c r="CA13" s="73">
        <f t="shared" si="25"/>
        <v>0</v>
      </c>
      <c r="CB13" s="73">
        <f t="shared" si="25"/>
        <v>0</v>
      </c>
      <c r="CC13" s="73">
        <f t="shared" si="25"/>
        <v>0</v>
      </c>
      <c r="CD13" s="73">
        <f t="shared" si="25"/>
        <v>0</v>
      </c>
      <c r="CE13" s="73">
        <f t="shared" si="25"/>
        <v>0</v>
      </c>
      <c r="CF13" s="73">
        <f t="shared" si="25"/>
        <v>0</v>
      </c>
      <c r="CG13" s="73">
        <f t="shared" si="25"/>
        <v>0</v>
      </c>
      <c r="CH13" s="73">
        <f t="shared" si="25"/>
        <v>0</v>
      </c>
      <c r="CI13" s="73">
        <f t="shared" si="25"/>
        <v>0</v>
      </c>
      <c r="CJ13" s="73">
        <f>IF($A13=CJ$4,+$C13,0)</f>
        <v>0</v>
      </c>
      <c r="CK13" s="17">
        <f t="shared" si="18"/>
        <v>0</v>
      </c>
      <c r="CL13" s="28"/>
      <c r="CM13" s="16"/>
      <c r="CN13" s="16"/>
      <c r="CO13" s="16"/>
      <c r="CP13" s="16"/>
      <c r="CQ13" s="16"/>
      <c r="CR13" s="16"/>
      <c r="CS13" s="16"/>
      <c r="CT13" s="16">
        <f>+CT24</f>
        <v>0</v>
      </c>
      <c r="CU13" s="17">
        <f t="shared" si="4"/>
        <v>0</v>
      </c>
    </row>
    <row r="14" spans="1:99" ht="15.75" x14ac:dyDescent="0.25">
      <c r="A14" s="31" t="s">
        <v>282</v>
      </c>
      <c r="C14" s="122" t="e">
        <f>+#REF!</f>
        <v>#REF!</v>
      </c>
      <c r="D14" s="122"/>
      <c r="E14" s="122">
        <v>553904</v>
      </c>
      <c r="F14" s="122"/>
      <c r="G14" s="122" t="e">
        <f t="shared" si="16"/>
        <v>#REF!</v>
      </c>
      <c r="H14" s="115"/>
      <c r="I14" s="129" t="e">
        <f t="shared" si="5"/>
        <v>#REF!</v>
      </c>
      <c r="J14" s="115"/>
      <c r="K14" s="122">
        <v>894374</v>
      </c>
      <c r="L14" s="122"/>
      <c r="M14" s="122">
        <f t="shared" si="17"/>
        <v>340470</v>
      </c>
      <c r="N14" s="122"/>
      <c r="O14" s="129">
        <f t="shared" si="6"/>
        <v>0.61</v>
      </c>
      <c r="P14" s="122"/>
      <c r="R14" s="47">
        <v>0</v>
      </c>
      <c r="S14" s="6"/>
      <c r="T14" s="6" t="e">
        <f t="shared" si="7"/>
        <v>#REF!</v>
      </c>
      <c r="U14" s="6"/>
      <c r="V14" s="6"/>
      <c r="W14" s="29">
        <f t="shared" si="8"/>
        <v>0</v>
      </c>
      <c r="X14" s="73">
        <f>IF($A14=X$4,+$C14,0)</f>
        <v>0</v>
      </c>
      <c r="Y14" s="73">
        <f t="shared" si="20"/>
        <v>0</v>
      </c>
      <c r="Z14" s="73">
        <f t="shared" si="20"/>
        <v>0</v>
      </c>
      <c r="AA14" s="73">
        <f t="shared" si="20"/>
        <v>0</v>
      </c>
      <c r="AB14" s="73">
        <f t="shared" si="20"/>
        <v>0</v>
      </c>
      <c r="AC14" s="73">
        <f t="shared" si="20"/>
        <v>0</v>
      </c>
      <c r="AD14" s="73">
        <f t="shared" si="20"/>
        <v>0</v>
      </c>
      <c r="AE14" s="73">
        <f t="shared" si="20"/>
        <v>0</v>
      </c>
      <c r="AF14" s="73">
        <f t="shared" si="20"/>
        <v>0</v>
      </c>
      <c r="AG14" s="73">
        <f t="shared" si="20"/>
        <v>0</v>
      </c>
      <c r="AH14" s="73">
        <f t="shared" si="20"/>
        <v>0</v>
      </c>
      <c r="AI14" s="73">
        <f t="shared" si="21"/>
        <v>0</v>
      </c>
      <c r="AJ14" s="73">
        <f t="shared" si="21"/>
        <v>0</v>
      </c>
      <c r="AK14" s="73">
        <f t="shared" si="21"/>
        <v>0</v>
      </c>
      <c r="AL14" s="73">
        <f t="shared" si="21"/>
        <v>0</v>
      </c>
      <c r="AM14" s="73">
        <f t="shared" si="21"/>
        <v>0</v>
      </c>
      <c r="AN14" s="73">
        <f t="shared" si="21"/>
        <v>0</v>
      </c>
      <c r="AO14" s="73">
        <f t="shared" si="21"/>
        <v>0</v>
      </c>
      <c r="AP14" s="73">
        <f t="shared" si="21"/>
        <v>0</v>
      </c>
      <c r="AQ14" s="73">
        <f t="shared" si="21"/>
        <v>0</v>
      </c>
      <c r="AR14" s="73">
        <f t="shared" si="21"/>
        <v>0</v>
      </c>
      <c r="AS14" s="73">
        <f t="shared" si="22"/>
        <v>0</v>
      </c>
      <c r="AT14" s="73">
        <f t="shared" si="22"/>
        <v>0</v>
      </c>
      <c r="AU14" s="73">
        <f t="shared" si="22"/>
        <v>0</v>
      </c>
      <c r="AV14" s="73">
        <f t="shared" si="22"/>
        <v>0</v>
      </c>
      <c r="AW14" s="73">
        <f t="shared" si="22"/>
        <v>0</v>
      </c>
      <c r="AX14" s="73">
        <f t="shared" si="22"/>
        <v>0</v>
      </c>
      <c r="AY14" s="73">
        <f t="shared" si="22"/>
        <v>0</v>
      </c>
      <c r="AZ14" s="73">
        <f t="shared" si="22"/>
        <v>0</v>
      </c>
      <c r="BA14" s="73">
        <f t="shared" si="22"/>
        <v>0</v>
      </c>
      <c r="BB14" s="73">
        <f t="shared" si="22"/>
        <v>0</v>
      </c>
      <c r="BC14" s="73">
        <f t="shared" si="23"/>
        <v>0</v>
      </c>
      <c r="BD14" s="73">
        <f t="shared" si="23"/>
        <v>0</v>
      </c>
      <c r="BE14" s="73">
        <f t="shared" si="23"/>
        <v>0</v>
      </c>
      <c r="BF14" s="73">
        <f t="shared" si="23"/>
        <v>0</v>
      </c>
      <c r="BG14" s="73">
        <f t="shared" si="23"/>
        <v>0</v>
      </c>
      <c r="BH14" s="73">
        <f t="shared" si="23"/>
        <v>0</v>
      </c>
      <c r="BI14" s="73">
        <f t="shared" si="23"/>
        <v>0</v>
      </c>
      <c r="BJ14" s="73">
        <f t="shared" si="23"/>
        <v>0</v>
      </c>
      <c r="BK14" s="73">
        <f t="shared" si="23"/>
        <v>0</v>
      </c>
      <c r="BL14" s="73">
        <f t="shared" si="23"/>
        <v>0</v>
      </c>
      <c r="BM14" s="73">
        <f t="shared" si="24"/>
        <v>0</v>
      </c>
      <c r="BN14" s="73">
        <f t="shared" si="24"/>
        <v>0</v>
      </c>
      <c r="BO14" s="73">
        <f t="shared" si="24"/>
        <v>0</v>
      </c>
      <c r="BP14" s="73">
        <f t="shared" si="24"/>
        <v>0</v>
      </c>
      <c r="BQ14" s="73">
        <f t="shared" si="24"/>
        <v>0</v>
      </c>
      <c r="BR14" s="73">
        <f t="shared" si="24"/>
        <v>0</v>
      </c>
      <c r="BS14" s="73">
        <f t="shared" si="24"/>
        <v>0</v>
      </c>
      <c r="BT14" s="73">
        <f t="shared" si="24"/>
        <v>0</v>
      </c>
      <c r="BU14" s="73">
        <f t="shared" si="24"/>
        <v>0</v>
      </c>
      <c r="BV14" s="73">
        <f t="shared" si="24"/>
        <v>0</v>
      </c>
      <c r="BW14" s="73">
        <f t="shared" si="25"/>
        <v>0</v>
      </c>
      <c r="BX14" s="73">
        <f t="shared" si="25"/>
        <v>0</v>
      </c>
      <c r="BY14" s="73">
        <f t="shared" si="25"/>
        <v>0</v>
      </c>
      <c r="BZ14" s="73">
        <f t="shared" si="25"/>
        <v>0</v>
      </c>
      <c r="CA14" s="73">
        <f t="shared" si="25"/>
        <v>0</v>
      </c>
      <c r="CB14" s="73">
        <f t="shared" si="25"/>
        <v>0</v>
      </c>
      <c r="CC14" s="73">
        <f t="shared" si="25"/>
        <v>0</v>
      </c>
      <c r="CD14" s="73">
        <f t="shared" si="25"/>
        <v>0</v>
      </c>
      <c r="CE14" s="73">
        <f t="shared" si="25"/>
        <v>0</v>
      </c>
      <c r="CF14" s="73">
        <f t="shared" si="25"/>
        <v>0</v>
      </c>
      <c r="CG14" s="73">
        <f t="shared" si="25"/>
        <v>0</v>
      </c>
      <c r="CH14" s="73">
        <f t="shared" si="25"/>
        <v>0</v>
      </c>
      <c r="CI14" s="73">
        <f t="shared" si="25"/>
        <v>0</v>
      </c>
      <c r="CJ14" s="73">
        <f>IF($A14=CJ$4,+$C14,0)</f>
        <v>0</v>
      </c>
      <c r="CK14" s="17">
        <f t="shared" si="18"/>
        <v>0</v>
      </c>
      <c r="CL14" s="28"/>
      <c r="CM14" s="16"/>
      <c r="CN14" s="16"/>
      <c r="CO14" s="16"/>
      <c r="CP14" s="16"/>
      <c r="CQ14" s="16"/>
      <c r="CR14" s="16"/>
      <c r="CS14" s="16"/>
      <c r="CT14" s="16">
        <f t="shared" ref="CT14:CT15" si="30">+CT23</f>
        <v>0</v>
      </c>
      <c r="CU14" s="17">
        <f t="shared" si="4"/>
        <v>0</v>
      </c>
    </row>
    <row r="15" spans="1:99" ht="15.75" x14ac:dyDescent="0.25">
      <c r="A15" s="31" t="s">
        <v>321</v>
      </c>
      <c r="C15" s="122" t="e">
        <f>+#REF!</f>
        <v>#REF!</v>
      </c>
      <c r="D15" s="122"/>
      <c r="E15" s="122">
        <v>846990</v>
      </c>
      <c r="F15" s="122"/>
      <c r="G15" s="122" t="e">
        <f t="shared" si="16"/>
        <v>#REF!</v>
      </c>
      <c r="H15" s="115"/>
      <c r="I15" s="129" t="e">
        <f t="shared" si="5"/>
        <v>#REF!</v>
      </c>
      <c r="J15" s="115"/>
      <c r="K15" s="122">
        <v>846990</v>
      </c>
      <c r="L15" s="122"/>
      <c r="M15" s="122">
        <f t="shared" si="17"/>
        <v>0</v>
      </c>
      <c r="N15" s="122"/>
      <c r="O15" s="129">
        <f t="shared" si="6"/>
        <v>0</v>
      </c>
      <c r="P15" s="122"/>
      <c r="R15" s="47">
        <v>0</v>
      </c>
      <c r="S15" s="6"/>
      <c r="T15" s="6" t="e">
        <f t="shared" si="7"/>
        <v>#REF!</v>
      </c>
      <c r="U15" s="6"/>
      <c r="V15" s="6"/>
      <c r="W15" s="29">
        <f t="shared" si="8"/>
        <v>0</v>
      </c>
      <c r="X15" s="73">
        <f>IF($A15=X$4,+$C15,0)</f>
        <v>0</v>
      </c>
      <c r="Y15" s="73">
        <f t="shared" si="20"/>
        <v>0</v>
      </c>
      <c r="Z15" s="73">
        <f t="shared" si="20"/>
        <v>0</v>
      </c>
      <c r="AA15" s="73">
        <f t="shared" si="20"/>
        <v>0</v>
      </c>
      <c r="AB15" s="73">
        <f t="shared" si="20"/>
        <v>0</v>
      </c>
      <c r="AC15" s="73">
        <f t="shared" si="20"/>
        <v>0</v>
      </c>
      <c r="AD15" s="73">
        <f t="shared" si="20"/>
        <v>0</v>
      </c>
      <c r="AE15" s="73">
        <f t="shared" si="20"/>
        <v>0</v>
      </c>
      <c r="AF15" s="73">
        <f t="shared" si="20"/>
        <v>0</v>
      </c>
      <c r="AG15" s="73">
        <f t="shared" si="20"/>
        <v>0</v>
      </c>
      <c r="AH15" s="73">
        <f t="shared" si="20"/>
        <v>0</v>
      </c>
      <c r="AI15" s="73">
        <f t="shared" si="21"/>
        <v>0</v>
      </c>
      <c r="AJ15" s="73">
        <f t="shared" si="21"/>
        <v>0</v>
      </c>
      <c r="AK15" s="73">
        <f t="shared" si="21"/>
        <v>0</v>
      </c>
      <c r="AL15" s="73">
        <f t="shared" si="21"/>
        <v>0</v>
      </c>
      <c r="AM15" s="73">
        <f t="shared" si="21"/>
        <v>0</v>
      </c>
      <c r="AN15" s="73">
        <f t="shared" si="21"/>
        <v>0</v>
      </c>
      <c r="AO15" s="73">
        <f t="shared" si="21"/>
        <v>0</v>
      </c>
      <c r="AP15" s="73">
        <f t="shared" si="21"/>
        <v>0</v>
      </c>
      <c r="AQ15" s="73">
        <f t="shared" si="21"/>
        <v>0</v>
      </c>
      <c r="AR15" s="73">
        <f t="shared" si="21"/>
        <v>0</v>
      </c>
      <c r="AS15" s="73">
        <f t="shared" si="22"/>
        <v>0</v>
      </c>
      <c r="AT15" s="73">
        <f t="shared" si="22"/>
        <v>0</v>
      </c>
      <c r="AU15" s="73">
        <f t="shared" si="22"/>
        <v>0</v>
      </c>
      <c r="AV15" s="73">
        <f t="shared" si="22"/>
        <v>0</v>
      </c>
      <c r="AW15" s="73">
        <f t="shared" si="22"/>
        <v>0</v>
      </c>
      <c r="AX15" s="73">
        <f t="shared" si="22"/>
        <v>0</v>
      </c>
      <c r="AY15" s="73">
        <f t="shared" si="22"/>
        <v>0</v>
      </c>
      <c r="AZ15" s="73">
        <f t="shared" si="22"/>
        <v>0</v>
      </c>
      <c r="BA15" s="73">
        <f t="shared" si="22"/>
        <v>0</v>
      </c>
      <c r="BB15" s="73">
        <f t="shared" si="22"/>
        <v>0</v>
      </c>
      <c r="BC15" s="73">
        <f t="shared" si="23"/>
        <v>0</v>
      </c>
      <c r="BD15" s="73">
        <f t="shared" si="23"/>
        <v>0</v>
      </c>
      <c r="BE15" s="73">
        <f t="shared" si="23"/>
        <v>0</v>
      </c>
      <c r="BF15" s="73">
        <f t="shared" si="23"/>
        <v>0</v>
      </c>
      <c r="BG15" s="73">
        <f t="shared" si="23"/>
        <v>0</v>
      </c>
      <c r="BH15" s="73">
        <f t="shared" si="23"/>
        <v>0</v>
      </c>
      <c r="BI15" s="73">
        <f t="shared" si="23"/>
        <v>0</v>
      </c>
      <c r="BJ15" s="73">
        <f t="shared" si="23"/>
        <v>0</v>
      </c>
      <c r="BK15" s="73">
        <f t="shared" si="23"/>
        <v>0</v>
      </c>
      <c r="BL15" s="73">
        <f t="shared" si="23"/>
        <v>0</v>
      </c>
      <c r="BM15" s="73">
        <f t="shared" si="24"/>
        <v>0</v>
      </c>
      <c r="BN15" s="73">
        <f t="shared" si="24"/>
        <v>0</v>
      </c>
      <c r="BO15" s="73">
        <f t="shared" si="24"/>
        <v>0</v>
      </c>
      <c r="BP15" s="73">
        <f t="shared" si="24"/>
        <v>0</v>
      </c>
      <c r="BQ15" s="73">
        <f t="shared" si="24"/>
        <v>0</v>
      </c>
      <c r="BR15" s="73">
        <f t="shared" si="24"/>
        <v>0</v>
      </c>
      <c r="BS15" s="73">
        <f t="shared" si="24"/>
        <v>0</v>
      </c>
      <c r="BT15" s="73">
        <f t="shared" si="24"/>
        <v>0</v>
      </c>
      <c r="BU15" s="73">
        <f t="shared" si="24"/>
        <v>0</v>
      </c>
      <c r="BV15" s="73">
        <f t="shared" si="24"/>
        <v>0</v>
      </c>
      <c r="BW15" s="73">
        <f t="shared" si="25"/>
        <v>0</v>
      </c>
      <c r="BX15" s="73">
        <f t="shared" si="25"/>
        <v>0</v>
      </c>
      <c r="BY15" s="73">
        <f t="shared" si="25"/>
        <v>0</v>
      </c>
      <c r="BZ15" s="73">
        <f t="shared" si="25"/>
        <v>0</v>
      </c>
      <c r="CA15" s="73">
        <f t="shared" si="25"/>
        <v>0</v>
      </c>
      <c r="CB15" s="73">
        <f t="shared" si="25"/>
        <v>0</v>
      </c>
      <c r="CC15" s="73">
        <f t="shared" si="25"/>
        <v>0</v>
      </c>
      <c r="CD15" s="73">
        <f t="shared" si="25"/>
        <v>0</v>
      </c>
      <c r="CE15" s="73">
        <f t="shared" si="25"/>
        <v>0</v>
      </c>
      <c r="CF15" s="73">
        <f t="shared" si="25"/>
        <v>0</v>
      </c>
      <c r="CG15" s="73">
        <f t="shared" si="25"/>
        <v>0</v>
      </c>
      <c r="CH15" s="73">
        <f t="shared" si="25"/>
        <v>0</v>
      </c>
      <c r="CI15" s="73">
        <f t="shared" si="25"/>
        <v>0</v>
      </c>
      <c r="CJ15" s="73">
        <f>IF($A15=CJ$4,+$C15,0)</f>
        <v>0</v>
      </c>
      <c r="CK15" s="17">
        <f t="shared" si="18"/>
        <v>0</v>
      </c>
      <c r="CL15" s="28"/>
      <c r="CM15" s="16"/>
      <c r="CN15" s="16"/>
      <c r="CO15" s="16"/>
      <c r="CP15" s="16"/>
      <c r="CQ15" s="16"/>
      <c r="CR15" s="16"/>
      <c r="CS15" s="16"/>
      <c r="CT15" s="16">
        <f t="shared" si="30"/>
        <v>0</v>
      </c>
      <c r="CU15" s="17">
        <f t="shared" si="4"/>
        <v>0</v>
      </c>
    </row>
    <row r="16" spans="1:99" ht="15.75" x14ac:dyDescent="0.25">
      <c r="A16" s="31" t="s">
        <v>283</v>
      </c>
      <c r="C16" s="124" t="e">
        <f>+#REF!</f>
        <v>#REF!</v>
      </c>
      <c r="D16" s="122"/>
      <c r="E16" s="124">
        <v>6000</v>
      </c>
      <c r="F16" s="122"/>
      <c r="G16" s="124" t="e">
        <f t="shared" ref="G16" si="31">+C16-E16</f>
        <v>#REF!</v>
      </c>
      <c r="H16" s="115"/>
      <c r="I16" s="129" t="e">
        <f t="shared" si="5"/>
        <v>#REF!</v>
      </c>
      <c r="J16" s="115"/>
      <c r="K16" s="124">
        <v>14445</v>
      </c>
      <c r="L16" s="122"/>
      <c r="M16" s="122">
        <f t="shared" si="17"/>
        <v>8445</v>
      </c>
      <c r="N16" s="122"/>
      <c r="O16" s="129">
        <f t="shared" si="6"/>
        <v>1.41</v>
      </c>
      <c r="P16" s="122"/>
      <c r="R16" s="47">
        <v>0</v>
      </c>
      <c r="S16" s="6"/>
      <c r="T16" s="6" t="e">
        <f t="shared" si="7"/>
        <v>#REF!</v>
      </c>
      <c r="U16" s="6"/>
      <c r="V16" s="6"/>
      <c r="W16" s="74">
        <f t="shared" si="8"/>
        <v>0</v>
      </c>
      <c r="X16" s="75">
        <f>IF($A16=X$4,+$C16,0)</f>
        <v>0</v>
      </c>
      <c r="Y16" s="75">
        <f t="shared" si="20"/>
        <v>0</v>
      </c>
      <c r="Z16" s="75">
        <f t="shared" si="20"/>
        <v>0</v>
      </c>
      <c r="AA16" s="75">
        <f t="shared" si="20"/>
        <v>0</v>
      </c>
      <c r="AB16" s="75">
        <f t="shared" si="20"/>
        <v>0</v>
      </c>
      <c r="AC16" s="75">
        <f t="shared" si="20"/>
        <v>0</v>
      </c>
      <c r="AD16" s="75">
        <f t="shared" si="20"/>
        <v>0</v>
      </c>
      <c r="AE16" s="75">
        <f t="shared" si="20"/>
        <v>0</v>
      </c>
      <c r="AF16" s="75">
        <f t="shared" si="20"/>
        <v>0</v>
      </c>
      <c r="AG16" s="75">
        <f t="shared" si="20"/>
        <v>0</v>
      </c>
      <c r="AH16" s="75">
        <f t="shared" si="20"/>
        <v>0</v>
      </c>
      <c r="AI16" s="75">
        <f t="shared" si="21"/>
        <v>0</v>
      </c>
      <c r="AJ16" s="75">
        <f t="shared" si="21"/>
        <v>0</v>
      </c>
      <c r="AK16" s="75">
        <f t="shared" si="21"/>
        <v>0</v>
      </c>
      <c r="AL16" s="75">
        <f t="shared" si="21"/>
        <v>0</v>
      </c>
      <c r="AM16" s="75">
        <f t="shared" si="21"/>
        <v>0</v>
      </c>
      <c r="AN16" s="75">
        <f t="shared" si="21"/>
        <v>0</v>
      </c>
      <c r="AO16" s="75">
        <f t="shared" si="21"/>
        <v>0</v>
      </c>
      <c r="AP16" s="75">
        <f t="shared" si="21"/>
        <v>0</v>
      </c>
      <c r="AQ16" s="75">
        <f t="shared" si="21"/>
        <v>0</v>
      </c>
      <c r="AR16" s="75">
        <f t="shared" si="21"/>
        <v>0</v>
      </c>
      <c r="AS16" s="75">
        <f t="shared" si="22"/>
        <v>0</v>
      </c>
      <c r="AT16" s="75">
        <f t="shared" si="22"/>
        <v>0</v>
      </c>
      <c r="AU16" s="75">
        <f t="shared" si="22"/>
        <v>0</v>
      </c>
      <c r="AV16" s="75">
        <f t="shared" si="22"/>
        <v>0</v>
      </c>
      <c r="AW16" s="75">
        <f t="shared" si="22"/>
        <v>0</v>
      </c>
      <c r="AX16" s="75">
        <f t="shared" si="22"/>
        <v>0</v>
      </c>
      <c r="AY16" s="75">
        <f t="shared" si="22"/>
        <v>0</v>
      </c>
      <c r="AZ16" s="75">
        <f t="shared" si="22"/>
        <v>0</v>
      </c>
      <c r="BA16" s="75">
        <f t="shared" si="22"/>
        <v>0</v>
      </c>
      <c r="BB16" s="75">
        <f t="shared" si="22"/>
        <v>0</v>
      </c>
      <c r="BC16" s="75">
        <f t="shared" si="23"/>
        <v>0</v>
      </c>
      <c r="BD16" s="75">
        <f t="shared" si="23"/>
        <v>0</v>
      </c>
      <c r="BE16" s="75">
        <f t="shared" si="23"/>
        <v>0</v>
      </c>
      <c r="BF16" s="75">
        <f t="shared" si="23"/>
        <v>0</v>
      </c>
      <c r="BG16" s="75">
        <f t="shared" si="23"/>
        <v>0</v>
      </c>
      <c r="BH16" s="75">
        <f t="shared" si="23"/>
        <v>0</v>
      </c>
      <c r="BI16" s="75">
        <f t="shared" si="23"/>
        <v>0</v>
      </c>
      <c r="BJ16" s="75">
        <f t="shared" si="23"/>
        <v>0</v>
      </c>
      <c r="BK16" s="75">
        <f t="shared" si="23"/>
        <v>0</v>
      </c>
      <c r="BL16" s="75">
        <f t="shared" si="23"/>
        <v>0</v>
      </c>
      <c r="BM16" s="75">
        <f t="shared" si="24"/>
        <v>0</v>
      </c>
      <c r="BN16" s="75">
        <f t="shared" si="24"/>
        <v>0</v>
      </c>
      <c r="BO16" s="75">
        <f t="shared" si="24"/>
        <v>0</v>
      </c>
      <c r="BP16" s="75">
        <f t="shared" si="24"/>
        <v>0</v>
      </c>
      <c r="BQ16" s="75">
        <f t="shared" si="24"/>
        <v>0</v>
      </c>
      <c r="BR16" s="75">
        <f t="shared" si="24"/>
        <v>0</v>
      </c>
      <c r="BS16" s="75">
        <f t="shared" si="24"/>
        <v>0</v>
      </c>
      <c r="BT16" s="75">
        <f t="shared" si="24"/>
        <v>0</v>
      </c>
      <c r="BU16" s="75">
        <f t="shared" si="24"/>
        <v>0</v>
      </c>
      <c r="BV16" s="75">
        <f t="shared" si="24"/>
        <v>0</v>
      </c>
      <c r="BW16" s="75">
        <f t="shared" si="25"/>
        <v>0</v>
      </c>
      <c r="BX16" s="75">
        <f t="shared" si="25"/>
        <v>0</v>
      </c>
      <c r="BY16" s="75">
        <f t="shared" si="25"/>
        <v>0</v>
      </c>
      <c r="BZ16" s="75">
        <f t="shared" si="25"/>
        <v>0</v>
      </c>
      <c r="CA16" s="75">
        <f t="shared" si="25"/>
        <v>0</v>
      </c>
      <c r="CB16" s="75">
        <f t="shared" si="25"/>
        <v>0</v>
      </c>
      <c r="CC16" s="75">
        <f t="shared" si="25"/>
        <v>0</v>
      </c>
      <c r="CD16" s="75">
        <f t="shared" si="25"/>
        <v>0</v>
      </c>
      <c r="CE16" s="75">
        <f t="shared" si="25"/>
        <v>0</v>
      </c>
      <c r="CF16" s="75">
        <f t="shared" si="25"/>
        <v>0</v>
      </c>
      <c r="CG16" s="75">
        <f t="shared" si="25"/>
        <v>0</v>
      </c>
      <c r="CH16" s="75">
        <f t="shared" si="25"/>
        <v>0</v>
      </c>
      <c r="CI16" s="75">
        <f t="shared" si="25"/>
        <v>0</v>
      </c>
      <c r="CJ16" s="75">
        <f>IF($A16=CJ$4,+$C16,0)</f>
        <v>0</v>
      </c>
      <c r="CK16" s="17">
        <f t="shared" si="18"/>
        <v>0</v>
      </c>
      <c r="CL16" s="28"/>
      <c r="CM16" s="16"/>
      <c r="CN16" s="16">
        <f>+CN29</f>
        <v>0</v>
      </c>
      <c r="CO16" s="16"/>
      <c r="CP16" s="16"/>
      <c r="CQ16" s="16"/>
      <c r="CR16" s="16"/>
      <c r="CS16" s="16"/>
      <c r="CT16" s="16"/>
      <c r="CU16" s="17">
        <f t="shared" si="4"/>
        <v>0</v>
      </c>
    </row>
    <row r="17" spans="1:99" ht="15.75" x14ac:dyDescent="0.25">
      <c r="A17" s="7" t="s">
        <v>307</v>
      </c>
      <c r="C17" s="126" t="e">
        <f>SUM(C5:C16)</f>
        <v>#REF!</v>
      </c>
      <c r="D17" s="40"/>
      <c r="E17" s="126">
        <f>SUM(E5:E16)</f>
        <v>14403016</v>
      </c>
      <c r="F17" s="40"/>
      <c r="G17" s="126" t="e">
        <f>SUM(G5:G16)</f>
        <v>#REF!</v>
      </c>
      <c r="H17" s="115"/>
      <c r="I17" s="130" t="e">
        <f t="shared" si="5"/>
        <v>#REF!</v>
      </c>
      <c r="J17" s="115"/>
      <c r="K17" s="126">
        <f>SUM(K5:K16)</f>
        <v>13213342</v>
      </c>
      <c r="L17" s="40"/>
      <c r="M17" s="126">
        <f>SUM(M5:M16)</f>
        <v>-1189674</v>
      </c>
      <c r="N17" s="40"/>
      <c r="O17" s="130">
        <f t="shared" si="6"/>
        <v>-0.08</v>
      </c>
      <c r="P17" s="40"/>
      <c r="R17" s="43">
        <f>SUM(R5:R16)</f>
        <v>0</v>
      </c>
      <c r="S17" s="6"/>
      <c r="T17" s="38" t="e">
        <f>I17/C17</f>
        <v>#REF!</v>
      </c>
      <c r="U17" s="6"/>
      <c r="V17" s="6"/>
      <c r="W17" s="48">
        <f t="shared" ref="W17:BO17" si="32">SUM(W5:W16)</f>
        <v>0</v>
      </c>
      <c r="X17" s="25">
        <f t="shared" si="32"/>
        <v>0</v>
      </c>
      <c r="Y17" s="13">
        <f t="shared" si="32"/>
        <v>0</v>
      </c>
      <c r="Z17" s="13">
        <f t="shared" si="32"/>
        <v>0</v>
      </c>
      <c r="AA17" s="13">
        <f t="shared" si="32"/>
        <v>0</v>
      </c>
      <c r="AB17" s="13">
        <f t="shared" si="32"/>
        <v>0</v>
      </c>
      <c r="AC17" s="13">
        <f t="shared" si="32"/>
        <v>0</v>
      </c>
      <c r="AD17" s="13">
        <f t="shared" si="32"/>
        <v>0</v>
      </c>
      <c r="AE17" s="13">
        <f t="shared" si="32"/>
        <v>0</v>
      </c>
      <c r="AF17" s="13">
        <f t="shared" si="32"/>
        <v>0</v>
      </c>
      <c r="AG17" s="13">
        <f t="shared" si="32"/>
        <v>0</v>
      </c>
      <c r="AH17" s="13">
        <f t="shared" si="32"/>
        <v>0</v>
      </c>
      <c r="AI17" s="13">
        <f t="shared" si="32"/>
        <v>0</v>
      </c>
      <c r="AJ17" s="13">
        <f t="shared" si="32"/>
        <v>0</v>
      </c>
      <c r="AK17" s="13">
        <f t="shared" si="32"/>
        <v>0</v>
      </c>
      <c r="AL17" s="13">
        <f t="shared" si="32"/>
        <v>0</v>
      </c>
      <c r="AM17" s="13">
        <f t="shared" si="32"/>
        <v>0</v>
      </c>
      <c r="AN17" s="13">
        <f t="shared" si="32"/>
        <v>0</v>
      </c>
      <c r="AO17" s="13">
        <f t="shared" si="32"/>
        <v>0</v>
      </c>
      <c r="AP17" s="13">
        <f t="shared" si="32"/>
        <v>0</v>
      </c>
      <c r="AQ17" s="13">
        <f t="shared" si="32"/>
        <v>0</v>
      </c>
      <c r="AR17" s="13">
        <f t="shared" si="32"/>
        <v>0</v>
      </c>
      <c r="AS17" s="13">
        <f t="shared" si="32"/>
        <v>0</v>
      </c>
      <c r="AT17" s="13">
        <f t="shared" si="32"/>
        <v>0</v>
      </c>
      <c r="AU17" s="13">
        <f t="shared" si="32"/>
        <v>0</v>
      </c>
      <c r="AV17" s="13">
        <f t="shared" si="32"/>
        <v>0</v>
      </c>
      <c r="AW17" s="13">
        <f t="shared" si="32"/>
        <v>0</v>
      </c>
      <c r="AX17" s="13">
        <f t="shared" si="32"/>
        <v>0</v>
      </c>
      <c r="AY17" s="13">
        <f t="shared" si="32"/>
        <v>0</v>
      </c>
      <c r="AZ17" s="13">
        <f t="shared" si="32"/>
        <v>0</v>
      </c>
      <c r="BA17" s="13">
        <f t="shared" si="32"/>
        <v>0</v>
      </c>
      <c r="BB17" s="13">
        <f t="shared" si="32"/>
        <v>0</v>
      </c>
      <c r="BC17" s="13">
        <f t="shared" si="32"/>
        <v>0</v>
      </c>
      <c r="BD17" s="13">
        <f t="shared" si="32"/>
        <v>0</v>
      </c>
      <c r="BE17" s="13">
        <f t="shared" si="32"/>
        <v>0</v>
      </c>
      <c r="BF17" s="13">
        <f t="shared" si="32"/>
        <v>0</v>
      </c>
      <c r="BG17" s="13">
        <f t="shared" si="32"/>
        <v>0</v>
      </c>
      <c r="BH17" s="13">
        <f t="shared" si="32"/>
        <v>0</v>
      </c>
      <c r="BI17" s="13">
        <f t="shared" si="32"/>
        <v>0</v>
      </c>
      <c r="BJ17" s="13">
        <f t="shared" si="32"/>
        <v>0</v>
      </c>
      <c r="BK17" s="13">
        <f t="shared" si="32"/>
        <v>0</v>
      </c>
      <c r="BL17" s="13">
        <f t="shared" si="32"/>
        <v>0</v>
      </c>
      <c r="BM17" s="13">
        <f t="shared" si="32"/>
        <v>0</v>
      </c>
      <c r="BN17" s="13">
        <f t="shared" si="32"/>
        <v>0</v>
      </c>
      <c r="BO17" s="13">
        <f t="shared" si="32"/>
        <v>0</v>
      </c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>
        <f>SUM(CK5:CK16)</f>
        <v>0</v>
      </c>
      <c r="CL17" s="28"/>
      <c r="CM17" s="25">
        <f t="shared" ref="CM17:CU17" si="33">SUM(CM5:CM16)</f>
        <v>0</v>
      </c>
      <c r="CN17" s="13">
        <f t="shared" si="33"/>
        <v>0</v>
      </c>
      <c r="CO17" s="13">
        <f t="shared" si="33"/>
        <v>0</v>
      </c>
      <c r="CP17" s="13">
        <f t="shared" si="33"/>
        <v>0</v>
      </c>
      <c r="CQ17" s="13">
        <f t="shared" si="33"/>
        <v>0</v>
      </c>
      <c r="CR17" s="13">
        <f t="shared" si="33"/>
        <v>0</v>
      </c>
      <c r="CS17" s="13">
        <f t="shared" si="33"/>
        <v>0</v>
      </c>
      <c r="CT17" s="13">
        <f t="shared" si="33"/>
        <v>0</v>
      </c>
      <c r="CU17" s="13">
        <f t="shared" si="33"/>
        <v>0</v>
      </c>
    </row>
    <row r="18" spans="1:99" ht="15.75" x14ac:dyDescent="0.25">
      <c r="A18" s="7"/>
      <c r="C18" s="116"/>
      <c r="D18" s="116"/>
      <c r="F18" s="116"/>
      <c r="G18" s="3"/>
      <c r="H18" s="3"/>
      <c r="I18" s="3"/>
      <c r="J18" s="3"/>
      <c r="K18" s="116"/>
      <c r="L18" s="116"/>
      <c r="M18" s="116"/>
      <c r="N18" s="116"/>
      <c r="O18" s="3"/>
      <c r="P18" s="116"/>
      <c r="V18" s="41"/>
      <c r="W18" s="39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28"/>
      <c r="CM18" s="37"/>
      <c r="CN18" s="37"/>
      <c r="CO18" s="37"/>
      <c r="CP18" s="37"/>
      <c r="CQ18" s="37"/>
      <c r="CR18" s="37"/>
      <c r="CS18" s="37"/>
      <c r="CT18" s="37"/>
      <c r="CU18" s="37"/>
    </row>
    <row r="19" spans="1:99" ht="18.75" x14ac:dyDescent="0.3">
      <c r="A19" s="96" t="s">
        <v>306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V19" s="41"/>
      <c r="W19" s="39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28"/>
      <c r="CM19" s="37"/>
      <c r="CN19" s="37"/>
      <c r="CO19" s="37"/>
      <c r="CP19" s="37"/>
      <c r="CQ19" s="37"/>
      <c r="CR19" s="37"/>
      <c r="CS19" s="37"/>
      <c r="CT19" s="37"/>
      <c r="CU19" s="37"/>
    </row>
    <row r="20" spans="1:99" s="2" customFormat="1" ht="17.25" x14ac:dyDescent="0.3">
      <c r="A20" s="7" t="s">
        <v>149</v>
      </c>
      <c r="B20"/>
      <c r="C20" s="121" t="e">
        <f>ROUND(#REF!,0)</f>
        <v>#REF!</v>
      </c>
      <c r="D20" s="121"/>
      <c r="E20" s="121">
        <v>10391631</v>
      </c>
      <c r="F20" s="121"/>
      <c r="G20" s="121" t="e">
        <f>+C20-E20</f>
        <v>#REF!</v>
      </c>
      <c r="H20" s="117"/>
      <c r="I20" s="129" t="e">
        <f t="shared" ref="I20:I31" si="34">ROUND(G20/E20,2)</f>
        <v>#REF!</v>
      </c>
      <c r="J20" s="118"/>
      <c r="K20" s="121">
        <v>9070809</v>
      </c>
      <c r="L20" s="121"/>
      <c r="M20" s="121">
        <f>+K20-E20</f>
        <v>-1320822</v>
      </c>
      <c r="N20" s="121"/>
      <c r="O20" s="129">
        <f t="shared" ref="O20:O31" si="35">ROUND(M20/E20,2)</f>
        <v>-0.13</v>
      </c>
      <c r="P20" s="121"/>
      <c r="Q20"/>
      <c r="R20" s="44"/>
      <c r="S20" s="10"/>
      <c r="T20" s="42" t="e">
        <f t="shared" ref="T20:T28" si="36">I20/C20</f>
        <v>#REF!</v>
      </c>
      <c r="U20" s="10"/>
      <c r="V20" s="7"/>
      <c r="W20" s="29" t="e">
        <f>ROUND(+#REF!,0)</f>
        <v>#REF!</v>
      </c>
      <c r="X20" s="73" t="e">
        <f>ROUND(+#REF!,0)</f>
        <v>#REF!</v>
      </c>
      <c r="Y20" s="73" t="e">
        <f>ROUND(+#REF!,0)</f>
        <v>#REF!</v>
      </c>
      <c r="Z20" s="73" t="e">
        <f>ROUND(+#REF!,0)</f>
        <v>#REF!</v>
      </c>
      <c r="AA20" s="73" t="e">
        <f>ROUND(+#REF!,0)</f>
        <v>#REF!</v>
      </c>
      <c r="AB20" s="73" t="e">
        <f>ROUND(+#REF!,0)</f>
        <v>#REF!</v>
      </c>
      <c r="AC20" s="73" t="e">
        <f>ROUND(+#REF!,0)</f>
        <v>#REF!</v>
      </c>
      <c r="AD20" s="73" t="e">
        <f>ROUND(+#REF!,0)</f>
        <v>#REF!</v>
      </c>
      <c r="AE20" s="73" t="e">
        <f>ROUND(+#REF!,0)</f>
        <v>#REF!</v>
      </c>
      <c r="AF20" s="73" t="e">
        <f>ROUND(+#REF!,0)</f>
        <v>#REF!</v>
      </c>
      <c r="AG20" s="73" t="e">
        <f>ROUND(+#REF!,0)</f>
        <v>#REF!</v>
      </c>
      <c r="AH20" s="73" t="e">
        <f>ROUND(+#REF!,0)</f>
        <v>#REF!</v>
      </c>
      <c r="AI20" s="73" t="e">
        <f>ROUND(+#REF!,0)</f>
        <v>#REF!</v>
      </c>
      <c r="AJ20" s="73" t="e">
        <f>ROUND(+#REF!,0)</f>
        <v>#REF!</v>
      </c>
      <c r="AK20" s="73" t="e">
        <f>ROUND(+#REF!,0)</f>
        <v>#REF!</v>
      </c>
      <c r="AL20" s="73" t="e">
        <f>ROUND(+#REF!,0)</f>
        <v>#REF!</v>
      </c>
      <c r="AM20" s="73" t="e">
        <f>ROUND(+#REF!,0)</f>
        <v>#REF!</v>
      </c>
      <c r="AN20" s="73" t="e">
        <f>ROUND(+#REF!,0)</f>
        <v>#REF!</v>
      </c>
      <c r="AO20" s="73" t="e">
        <f>ROUND(+#REF!,0)</f>
        <v>#REF!</v>
      </c>
      <c r="AP20" s="73" t="e">
        <f>ROUND(+#REF!,0)</f>
        <v>#REF!</v>
      </c>
      <c r="AQ20" s="73" t="e">
        <f>ROUND(+#REF!,0)</f>
        <v>#REF!</v>
      </c>
      <c r="AR20" s="73" t="e">
        <f>ROUND(+#REF!,0)</f>
        <v>#REF!</v>
      </c>
      <c r="AS20" s="73" t="e">
        <f>ROUND(+#REF!,0)</f>
        <v>#REF!</v>
      </c>
      <c r="AT20" s="73" t="e">
        <f>ROUND(+#REF!,0)</f>
        <v>#REF!</v>
      </c>
      <c r="AU20" s="73" t="e">
        <f>ROUND(+#REF!,0)</f>
        <v>#REF!</v>
      </c>
      <c r="AV20" s="73" t="e">
        <f>ROUND(+#REF!,0)</f>
        <v>#REF!</v>
      </c>
      <c r="AW20" s="73" t="e">
        <f>ROUND(+#REF!,0)</f>
        <v>#REF!</v>
      </c>
      <c r="AX20" s="73" t="e">
        <f>ROUND(+#REF!,0)</f>
        <v>#REF!</v>
      </c>
      <c r="AY20" s="73" t="e">
        <f>ROUND(+#REF!,0)</f>
        <v>#REF!</v>
      </c>
      <c r="AZ20" s="73" t="e">
        <f>ROUND(+#REF!,0)</f>
        <v>#REF!</v>
      </c>
      <c r="BA20" s="73" t="e">
        <f>ROUND(+#REF!,0)</f>
        <v>#REF!</v>
      </c>
      <c r="BB20" s="73" t="e">
        <f>ROUND(+#REF!,0)</f>
        <v>#REF!</v>
      </c>
      <c r="BC20" s="73" t="e">
        <f>ROUND(+#REF!,0)</f>
        <v>#REF!</v>
      </c>
      <c r="BD20" s="73" t="e">
        <f>ROUND(+#REF!,0)</f>
        <v>#REF!</v>
      </c>
      <c r="BE20" s="73" t="e">
        <f>ROUND(+#REF!,0)</f>
        <v>#REF!</v>
      </c>
      <c r="BF20" s="73" t="e">
        <f>ROUND(+#REF!,0)</f>
        <v>#REF!</v>
      </c>
      <c r="BG20" s="73" t="e">
        <f>ROUND(+#REF!,0)</f>
        <v>#REF!</v>
      </c>
      <c r="BH20" s="73" t="e">
        <f>ROUND(+#REF!,0)</f>
        <v>#REF!</v>
      </c>
      <c r="BI20" s="73" t="e">
        <f>ROUND(+#REF!,0)</f>
        <v>#REF!</v>
      </c>
      <c r="BJ20" s="73" t="e">
        <f>ROUND(+#REF!,0)</f>
        <v>#REF!</v>
      </c>
      <c r="BK20" s="73" t="e">
        <f>ROUND(+#REF!,0)</f>
        <v>#REF!</v>
      </c>
      <c r="BL20" s="73" t="e">
        <f>ROUND(+#REF!,0)</f>
        <v>#REF!</v>
      </c>
      <c r="BM20" s="73" t="e">
        <f>ROUND(+#REF!,0)</f>
        <v>#REF!</v>
      </c>
      <c r="BN20" s="73" t="e">
        <f>ROUND(+#REF!,0)</f>
        <v>#REF!</v>
      </c>
      <c r="BO20" s="73" t="e">
        <f>ROUND(+#REF!,0)</f>
        <v>#REF!</v>
      </c>
      <c r="BP20" s="73" t="e">
        <f>ROUND(+#REF!,0)</f>
        <v>#REF!</v>
      </c>
      <c r="BQ20" s="73" t="e">
        <f>ROUND(+#REF!,0)</f>
        <v>#REF!</v>
      </c>
      <c r="BR20" s="73" t="e">
        <f>ROUND(+#REF!,0)</f>
        <v>#REF!</v>
      </c>
      <c r="BS20" s="73" t="e">
        <f>ROUND(+#REF!,0)</f>
        <v>#REF!</v>
      </c>
      <c r="BT20" s="73" t="e">
        <f>ROUND(+#REF!,0)</f>
        <v>#REF!</v>
      </c>
      <c r="BU20" s="73" t="e">
        <f>ROUND(+#REF!,0)</f>
        <v>#REF!</v>
      </c>
      <c r="BV20" s="73" t="e">
        <f>ROUND(+#REF!,0)</f>
        <v>#REF!</v>
      </c>
      <c r="BW20" s="73" t="e">
        <f>ROUND(+#REF!,0)</f>
        <v>#REF!</v>
      </c>
      <c r="BX20" s="73" t="e">
        <f>ROUND(+#REF!,0)</f>
        <v>#REF!</v>
      </c>
      <c r="BY20" s="73" t="e">
        <f>ROUND(+#REF!,0)</f>
        <v>#REF!</v>
      </c>
      <c r="BZ20" s="73" t="e">
        <f>ROUND(+#REF!,0)</f>
        <v>#REF!</v>
      </c>
      <c r="CA20" s="73" t="e">
        <f>ROUND(+#REF!,0)</f>
        <v>#REF!</v>
      </c>
      <c r="CB20" s="73" t="e">
        <f>ROUND(+#REF!,0)</f>
        <v>#REF!</v>
      </c>
      <c r="CC20" s="73" t="e">
        <f>ROUND(+#REF!,0)</f>
        <v>#REF!</v>
      </c>
      <c r="CD20" s="73" t="e">
        <f>ROUND(+#REF!,0)</f>
        <v>#REF!</v>
      </c>
      <c r="CE20" s="73" t="e">
        <f>ROUND(+#REF!,0)</f>
        <v>#REF!</v>
      </c>
      <c r="CF20" s="73" t="e">
        <f>ROUND(+#REF!,0)</f>
        <v>#REF!</v>
      </c>
      <c r="CG20" s="73" t="e">
        <f>ROUND(+#REF!,0)</f>
        <v>#REF!</v>
      </c>
      <c r="CH20" s="73" t="e">
        <f>ROUND(+#REF!,0)</f>
        <v>#REF!</v>
      </c>
      <c r="CI20" s="73" t="e">
        <f>ROUND(+#REF!,0)</f>
        <v>#REF!</v>
      </c>
      <c r="CJ20" s="73" t="e">
        <f>ROUND(+#REF!,0)</f>
        <v>#REF!</v>
      </c>
      <c r="CK20" s="17" t="e">
        <f t="shared" ref="CK20:CK28" si="37">SUM(W20:CJ20)</f>
        <v>#REF!</v>
      </c>
      <c r="CL20" s="27"/>
      <c r="CM20" s="16"/>
      <c r="CN20" s="16"/>
      <c r="CO20" s="16"/>
      <c r="CP20" s="16"/>
      <c r="CQ20" s="16"/>
      <c r="CR20" s="16"/>
      <c r="CS20" s="16"/>
      <c r="CT20" s="16"/>
      <c r="CU20" s="17">
        <f t="shared" ref="CU20:CU28" si="38">SUM(CM20:CT20)</f>
        <v>0</v>
      </c>
    </row>
    <row r="21" spans="1:99" s="2" customFormat="1" ht="17.25" x14ac:dyDescent="0.3">
      <c r="A21" s="21" t="s">
        <v>0</v>
      </c>
      <c r="B21"/>
      <c r="C21" s="122" t="e">
        <f>ROUND(#REF!,0)</f>
        <v>#REF!</v>
      </c>
      <c r="D21" s="122"/>
      <c r="E21" s="122">
        <v>1254026</v>
      </c>
      <c r="F21" s="122"/>
      <c r="G21" s="122" t="e">
        <f>+C21-E21</f>
        <v>#REF!</v>
      </c>
      <c r="H21" s="117"/>
      <c r="I21" s="129" t="e">
        <f t="shared" si="34"/>
        <v>#REF!</v>
      </c>
      <c r="J21" s="118"/>
      <c r="K21" s="122">
        <v>1025323</v>
      </c>
      <c r="L21" s="122"/>
      <c r="M21" s="122">
        <f>+K21-E21</f>
        <v>-228703</v>
      </c>
      <c r="N21" s="122"/>
      <c r="O21" s="129">
        <f t="shared" si="35"/>
        <v>-0.18</v>
      </c>
      <c r="P21" s="122"/>
      <c r="Q21"/>
      <c r="R21" s="45"/>
      <c r="S21" s="10"/>
      <c r="T21" s="11" t="e">
        <f t="shared" si="36"/>
        <v>#REF!</v>
      </c>
      <c r="U21" s="10"/>
      <c r="V21" s="7"/>
      <c r="W21" s="29" t="e">
        <f>SUMIF(#REF!,'FY18 Budget Summary-Funding'!W4,#REF!)</f>
        <v>#REF!</v>
      </c>
      <c r="X21" s="73" t="e">
        <f>SUMIF(#REF!,'FY18 Budget Summary-Funding'!X4,#REF!)</f>
        <v>#REF!</v>
      </c>
      <c r="Y21" s="73" t="e">
        <f>SUMIF(#REF!,'FY18 Budget Summary-Funding'!Y4,#REF!)</f>
        <v>#REF!</v>
      </c>
      <c r="Z21" s="73" t="e">
        <f>SUMIF(#REF!,'FY18 Budget Summary-Funding'!Z4,#REF!)</f>
        <v>#REF!</v>
      </c>
      <c r="AA21" s="73" t="e">
        <f>SUMIF(#REF!,'FY18 Budget Summary-Funding'!AA4,#REF!)</f>
        <v>#REF!</v>
      </c>
      <c r="AB21" s="73" t="e">
        <f>SUMIF(#REF!,'FY18 Budget Summary-Funding'!AB4,#REF!)</f>
        <v>#REF!</v>
      </c>
      <c r="AC21" s="73" t="e">
        <f>SUMIF(#REF!,'FY18 Budget Summary-Funding'!AC4,#REF!)</f>
        <v>#REF!</v>
      </c>
      <c r="AD21" s="73" t="e">
        <f>SUMIF(#REF!,'FY18 Budget Summary-Funding'!AD4,#REF!)</f>
        <v>#REF!</v>
      </c>
      <c r="AE21" s="73" t="e">
        <f>SUMIF(#REF!,'FY18 Budget Summary-Funding'!AE4,#REF!)</f>
        <v>#REF!</v>
      </c>
      <c r="AF21" s="73" t="e">
        <f>SUMIF(#REF!,'FY18 Budget Summary-Funding'!AF4,#REF!)</f>
        <v>#REF!</v>
      </c>
      <c r="AG21" s="73" t="e">
        <f>SUMIF(#REF!,'FY18 Budget Summary-Funding'!AG4,#REF!)</f>
        <v>#REF!</v>
      </c>
      <c r="AH21" s="73" t="e">
        <f>SUMIF(#REF!,'FY18 Budget Summary-Funding'!AH4,#REF!)</f>
        <v>#REF!</v>
      </c>
      <c r="AI21" s="73" t="e">
        <f>SUMIF(#REF!,'FY18 Budget Summary-Funding'!AI4,#REF!)</f>
        <v>#REF!</v>
      </c>
      <c r="AJ21" s="73" t="e">
        <f>SUMIF(#REF!,'FY18 Budget Summary-Funding'!AJ4,#REF!)</f>
        <v>#REF!</v>
      </c>
      <c r="AK21" s="73" t="e">
        <f>SUMIF(#REF!,'FY18 Budget Summary-Funding'!AK4,#REF!)</f>
        <v>#REF!</v>
      </c>
      <c r="AL21" s="73" t="e">
        <f>SUMIF(#REF!,'FY18 Budget Summary-Funding'!AL4,#REF!)</f>
        <v>#REF!</v>
      </c>
      <c r="AM21" s="73" t="e">
        <f>SUMIF(#REF!,'FY18 Budget Summary-Funding'!AM4,#REF!)</f>
        <v>#REF!</v>
      </c>
      <c r="AN21" s="73" t="e">
        <f>SUMIF(#REF!,'FY18 Budget Summary-Funding'!AN4,#REF!)</f>
        <v>#REF!</v>
      </c>
      <c r="AO21" s="73" t="e">
        <f>SUMIF(#REF!,'FY18 Budget Summary-Funding'!AO4,#REF!)</f>
        <v>#REF!</v>
      </c>
      <c r="AP21" s="73" t="e">
        <f>SUMIF(#REF!,'FY18 Budget Summary-Funding'!AP4,#REF!)</f>
        <v>#REF!</v>
      </c>
      <c r="AQ21" s="73" t="e">
        <f>SUMIF(#REF!,'FY18 Budget Summary-Funding'!AQ4,#REF!)</f>
        <v>#REF!</v>
      </c>
      <c r="AR21" s="73" t="e">
        <f>SUMIF(#REF!,'FY18 Budget Summary-Funding'!AR4,#REF!)</f>
        <v>#REF!</v>
      </c>
      <c r="AS21" s="73" t="e">
        <f>SUMIF(#REF!,'FY18 Budget Summary-Funding'!AS4,#REF!)</f>
        <v>#REF!</v>
      </c>
      <c r="AT21" s="73" t="e">
        <f>SUMIF(#REF!,'FY18 Budget Summary-Funding'!AT4,#REF!)</f>
        <v>#REF!</v>
      </c>
      <c r="AU21" s="73" t="e">
        <f>SUMIF(#REF!,'FY18 Budget Summary-Funding'!AU4,#REF!)</f>
        <v>#REF!</v>
      </c>
      <c r="AV21" s="73" t="e">
        <f>SUMIF(#REF!,'FY18 Budget Summary-Funding'!AV4,#REF!)</f>
        <v>#REF!</v>
      </c>
      <c r="AW21" s="73" t="e">
        <f>SUMIF(#REF!,'FY18 Budget Summary-Funding'!AW4,#REF!)</f>
        <v>#REF!</v>
      </c>
      <c r="AX21" s="73" t="e">
        <f>SUMIF(#REF!,'FY18 Budget Summary-Funding'!AX4,#REF!)</f>
        <v>#REF!</v>
      </c>
      <c r="AY21" s="73" t="e">
        <f>SUMIF(#REF!,'FY18 Budget Summary-Funding'!AY4,#REF!)</f>
        <v>#REF!</v>
      </c>
      <c r="AZ21" s="73" t="e">
        <f>SUMIF(#REF!,'FY18 Budget Summary-Funding'!AZ4,#REF!)</f>
        <v>#REF!</v>
      </c>
      <c r="BA21" s="73" t="e">
        <f>SUMIF(#REF!,'FY18 Budget Summary-Funding'!BA4,#REF!)</f>
        <v>#REF!</v>
      </c>
      <c r="BB21" s="73" t="e">
        <f>SUMIF(#REF!,'FY18 Budget Summary-Funding'!BB4,#REF!)</f>
        <v>#REF!</v>
      </c>
      <c r="BC21" s="73" t="e">
        <f>SUMIF(#REF!,'FY18 Budget Summary-Funding'!BC4,#REF!)</f>
        <v>#REF!</v>
      </c>
      <c r="BD21" s="73" t="e">
        <f>SUMIF(#REF!,'FY18 Budget Summary-Funding'!BD4,#REF!)</f>
        <v>#REF!</v>
      </c>
      <c r="BE21" s="73" t="e">
        <f>SUMIF(#REF!,'FY18 Budget Summary-Funding'!BE4,#REF!)</f>
        <v>#REF!</v>
      </c>
      <c r="BF21" s="73" t="e">
        <f>SUMIF(#REF!,'FY18 Budget Summary-Funding'!BF4,#REF!)</f>
        <v>#REF!</v>
      </c>
      <c r="BG21" s="73" t="e">
        <f>SUMIF(#REF!,'FY18 Budget Summary-Funding'!BG4,#REF!)</f>
        <v>#REF!</v>
      </c>
      <c r="BH21" s="73" t="e">
        <f>SUMIF(#REF!,'FY18 Budget Summary-Funding'!BH4,#REF!)</f>
        <v>#REF!</v>
      </c>
      <c r="BI21" s="73" t="e">
        <f>SUMIF(#REF!,'FY18 Budget Summary-Funding'!BI4,#REF!)</f>
        <v>#REF!</v>
      </c>
      <c r="BJ21" s="73" t="e">
        <f>SUMIF(#REF!,'FY18 Budget Summary-Funding'!BJ4,#REF!)</f>
        <v>#REF!</v>
      </c>
      <c r="BK21" s="73" t="e">
        <f>SUMIF(#REF!,'FY18 Budget Summary-Funding'!BK4,#REF!)</f>
        <v>#REF!</v>
      </c>
      <c r="BL21" s="73" t="e">
        <f>SUMIF(#REF!,'FY18 Budget Summary-Funding'!BL4,#REF!)</f>
        <v>#REF!</v>
      </c>
      <c r="BM21" s="73" t="e">
        <f>SUMIF(#REF!,'FY18 Budget Summary-Funding'!BM4,#REF!)</f>
        <v>#REF!</v>
      </c>
      <c r="BN21" s="73" t="e">
        <f>SUMIF(#REF!,'FY18 Budget Summary-Funding'!BN4,#REF!)</f>
        <v>#REF!</v>
      </c>
      <c r="BO21" s="73" t="e">
        <f>SUMIF(#REF!,'FY18 Budget Summary-Funding'!BO4,#REF!)</f>
        <v>#REF!</v>
      </c>
      <c r="BP21" s="73" t="e">
        <f>SUMIF(#REF!,'FY18 Budget Summary-Funding'!BP4,#REF!)</f>
        <v>#REF!</v>
      </c>
      <c r="BQ21" s="73" t="e">
        <f>SUMIF(#REF!,'FY18 Budget Summary-Funding'!BQ4,#REF!)</f>
        <v>#REF!</v>
      </c>
      <c r="BR21" s="73" t="e">
        <f>SUMIF(#REF!,'FY18 Budget Summary-Funding'!BR4,#REF!)</f>
        <v>#REF!</v>
      </c>
      <c r="BS21" s="73" t="e">
        <f>SUMIF(#REF!,'FY18 Budget Summary-Funding'!BS4,#REF!)</f>
        <v>#REF!</v>
      </c>
      <c r="BT21" s="73" t="e">
        <f>SUMIF(#REF!,'FY18 Budget Summary-Funding'!BT4,#REF!)</f>
        <v>#REF!</v>
      </c>
      <c r="BU21" s="73" t="e">
        <f>SUMIF(#REF!,'FY18 Budget Summary-Funding'!BU4,#REF!)</f>
        <v>#REF!</v>
      </c>
      <c r="BV21" s="73" t="e">
        <f>SUMIF(#REF!,'FY18 Budget Summary-Funding'!BV4,#REF!)</f>
        <v>#REF!</v>
      </c>
      <c r="BW21" s="73" t="e">
        <f>SUMIF(#REF!,'FY18 Budget Summary-Funding'!BW4,#REF!)</f>
        <v>#REF!</v>
      </c>
      <c r="BX21" s="73" t="e">
        <f>SUMIF(#REF!,'FY18 Budget Summary-Funding'!BX4,#REF!)</f>
        <v>#REF!</v>
      </c>
      <c r="BY21" s="73" t="e">
        <f>SUMIF(#REF!,'FY18 Budget Summary-Funding'!BY4,#REF!)</f>
        <v>#REF!</v>
      </c>
      <c r="BZ21" s="73" t="e">
        <f>SUMIF(#REF!,'FY18 Budget Summary-Funding'!BZ4,#REF!)</f>
        <v>#REF!</v>
      </c>
      <c r="CA21" s="73" t="e">
        <f>SUMIF(#REF!,'FY18 Budget Summary-Funding'!CA4,#REF!)</f>
        <v>#REF!</v>
      </c>
      <c r="CB21" s="73" t="e">
        <f>SUMIF(#REF!,'FY18 Budget Summary-Funding'!CB4,#REF!)</f>
        <v>#REF!</v>
      </c>
      <c r="CC21" s="73" t="e">
        <f>SUMIF(#REF!,'FY18 Budget Summary-Funding'!CC4,#REF!)</f>
        <v>#REF!</v>
      </c>
      <c r="CD21" s="73" t="e">
        <f>SUMIF(#REF!,'FY18 Budget Summary-Funding'!CD4,#REF!)</f>
        <v>#REF!</v>
      </c>
      <c r="CE21" s="73" t="e">
        <f>SUMIF(#REF!,'FY18 Budget Summary-Funding'!CE4,#REF!)</f>
        <v>#REF!</v>
      </c>
      <c r="CF21" s="73" t="e">
        <f>SUMIF(#REF!,'FY18 Budget Summary-Funding'!CF4,#REF!)</f>
        <v>#REF!</v>
      </c>
      <c r="CG21" s="73" t="e">
        <f>SUMIF(#REF!,'FY18 Budget Summary-Funding'!CG4,#REF!)</f>
        <v>#REF!</v>
      </c>
      <c r="CH21" s="73" t="e">
        <f>SUMIF(#REF!,'FY18 Budget Summary-Funding'!CH4,#REF!)</f>
        <v>#REF!</v>
      </c>
      <c r="CI21" s="73" t="e">
        <f>SUMIF(#REF!,'FY18 Budget Summary-Funding'!CI4,#REF!)</f>
        <v>#REF!</v>
      </c>
      <c r="CJ21" s="73" t="e">
        <f>SUMIF(#REF!,'FY18 Budget Summary-Funding'!CJ4,#REF!)</f>
        <v>#REF!</v>
      </c>
      <c r="CK21" s="17" t="e">
        <f t="shared" si="37"/>
        <v>#REF!</v>
      </c>
      <c r="CL21" s="27"/>
      <c r="CM21" s="16"/>
      <c r="CN21" s="16"/>
      <c r="CO21" s="16"/>
      <c r="CP21" s="16"/>
      <c r="CQ21" s="16"/>
      <c r="CR21" s="16"/>
      <c r="CS21" s="16"/>
      <c r="CT21" s="16"/>
      <c r="CU21" s="17">
        <f t="shared" si="38"/>
        <v>0</v>
      </c>
    </row>
    <row r="22" spans="1:99" s="65" customFormat="1" ht="17.25" x14ac:dyDescent="0.3">
      <c r="A22" s="21" t="s">
        <v>276</v>
      </c>
      <c r="B22"/>
      <c r="C22" s="122" t="e">
        <f>+#REF!</f>
        <v>#REF!</v>
      </c>
      <c r="D22" s="122"/>
      <c r="E22" s="122">
        <f>357727+13569</f>
        <v>371296</v>
      </c>
      <c r="F22" s="122"/>
      <c r="G22" s="122" t="e">
        <f t="shared" ref="G22:G28" si="39">+C22-E22</f>
        <v>#REF!</v>
      </c>
      <c r="H22" s="117"/>
      <c r="I22" s="129" t="e">
        <f t="shared" si="34"/>
        <v>#REF!</v>
      </c>
      <c r="J22" s="118"/>
      <c r="K22" s="122">
        <f>292817+13569</f>
        <v>306386</v>
      </c>
      <c r="L22" s="122"/>
      <c r="M22" s="122">
        <f t="shared" ref="M22:M28" si="40">+K22-E22</f>
        <v>-64910</v>
      </c>
      <c r="N22" s="122"/>
      <c r="O22" s="129">
        <f t="shared" si="35"/>
        <v>-0.17</v>
      </c>
      <c r="P22" s="122"/>
      <c r="Q22"/>
      <c r="R22" s="45"/>
      <c r="S22" s="10"/>
      <c r="T22" s="11" t="e">
        <f t="shared" ref="T22" si="41">I22/C22</f>
        <v>#REF!</v>
      </c>
      <c r="U22" s="10"/>
      <c r="V22" s="7"/>
      <c r="W22" s="29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17">
        <f t="shared" ref="CK22" si="42">SUM(W22:CJ22)</f>
        <v>0</v>
      </c>
      <c r="CL22" s="27"/>
      <c r="CM22" s="16"/>
      <c r="CN22" s="16"/>
      <c r="CO22" s="16"/>
      <c r="CP22" s="16"/>
      <c r="CQ22" s="16"/>
      <c r="CR22" s="16"/>
      <c r="CS22" s="16"/>
      <c r="CT22" s="16"/>
      <c r="CU22" s="17">
        <f t="shared" ref="CU22" si="43">SUM(CM22:CT22)</f>
        <v>0</v>
      </c>
    </row>
    <row r="23" spans="1:99" s="2" customFormat="1" ht="17.25" x14ac:dyDescent="0.3">
      <c r="A23" s="7" t="s">
        <v>151</v>
      </c>
      <c r="B23"/>
      <c r="C23" s="122" t="e">
        <f>ROUND(#REF!,0)</f>
        <v>#REF!</v>
      </c>
      <c r="D23" s="122"/>
      <c r="E23" s="122">
        <v>315245</v>
      </c>
      <c r="F23" s="122"/>
      <c r="G23" s="122" t="e">
        <f t="shared" si="39"/>
        <v>#REF!</v>
      </c>
      <c r="H23" s="117"/>
      <c r="I23" s="129" t="e">
        <f t="shared" si="34"/>
        <v>#REF!</v>
      </c>
      <c r="J23" s="118"/>
      <c r="K23" s="122">
        <v>174239</v>
      </c>
      <c r="L23" s="122"/>
      <c r="M23" s="122">
        <f t="shared" si="40"/>
        <v>-141006</v>
      </c>
      <c r="N23" s="122"/>
      <c r="O23" s="129">
        <f t="shared" si="35"/>
        <v>-0.45</v>
      </c>
      <c r="P23" s="122"/>
      <c r="Q23"/>
      <c r="R23" s="45"/>
      <c r="S23" s="10"/>
      <c r="T23" s="9" t="e">
        <f t="shared" si="36"/>
        <v>#REF!</v>
      </c>
      <c r="U23" s="10"/>
      <c r="V23" s="7"/>
      <c r="W23" s="29" t="e">
        <f>SUMIF(#REF!,'FY18 Budget Summary-Funding'!W4,#REF!)</f>
        <v>#REF!</v>
      </c>
      <c r="X23" s="16" t="e">
        <f>SUMIF(#REF!,'FY18 Budget Summary-Funding'!X4,#REF!)</f>
        <v>#REF!</v>
      </c>
      <c r="Y23" s="16" t="e">
        <f>SUMIF(#REF!,'FY18 Budget Summary-Funding'!Y4,#REF!)</f>
        <v>#REF!</v>
      </c>
      <c r="Z23" s="16" t="e">
        <f>SUMIF(#REF!,'FY18 Budget Summary-Funding'!Z4,#REF!)</f>
        <v>#REF!</v>
      </c>
      <c r="AA23" s="16" t="e">
        <f>SUMIF(#REF!,'FY18 Budget Summary-Funding'!AA4,#REF!)</f>
        <v>#REF!</v>
      </c>
      <c r="AB23" s="16" t="e">
        <f>SUMIF(#REF!,'FY18 Budget Summary-Funding'!AB4,#REF!)</f>
        <v>#REF!</v>
      </c>
      <c r="AC23" s="16" t="e">
        <f>SUMIF(#REF!,'FY18 Budget Summary-Funding'!AC4,#REF!)</f>
        <v>#REF!</v>
      </c>
      <c r="AD23" s="16" t="e">
        <f>SUMIF(#REF!,'FY18 Budget Summary-Funding'!AD4,#REF!)</f>
        <v>#REF!</v>
      </c>
      <c r="AE23" s="16" t="e">
        <f>SUMIF(#REF!,'FY18 Budget Summary-Funding'!AE4,#REF!)</f>
        <v>#REF!</v>
      </c>
      <c r="AF23" s="16" t="e">
        <f>SUMIF(#REF!,'FY18 Budget Summary-Funding'!AF4,#REF!)</f>
        <v>#REF!</v>
      </c>
      <c r="AG23" s="16" t="e">
        <f>SUMIF(#REF!,'FY18 Budget Summary-Funding'!AG4,#REF!)</f>
        <v>#REF!</v>
      </c>
      <c r="AH23" s="16" t="e">
        <f>SUMIF(#REF!,'FY18 Budget Summary-Funding'!AH4,#REF!)</f>
        <v>#REF!</v>
      </c>
      <c r="AI23" s="16" t="e">
        <f>SUMIF(#REF!,'FY18 Budget Summary-Funding'!AI4,#REF!)</f>
        <v>#REF!</v>
      </c>
      <c r="AJ23" s="16" t="e">
        <f>SUMIF(#REF!,'FY18 Budget Summary-Funding'!AJ4,#REF!)</f>
        <v>#REF!</v>
      </c>
      <c r="AK23" s="16" t="e">
        <f>SUMIF(#REF!,'FY18 Budget Summary-Funding'!AK4,#REF!)</f>
        <v>#REF!</v>
      </c>
      <c r="AL23" s="16" t="e">
        <f>SUMIF(#REF!,'FY18 Budget Summary-Funding'!AL4,#REF!)</f>
        <v>#REF!</v>
      </c>
      <c r="AM23" s="16" t="e">
        <f>SUMIF(#REF!,'FY18 Budget Summary-Funding'!AM4,#REF!)</f>
        <v>#REF!</v>
      </c>
      <c r="AN23" s="16" t="e">
        <f>SUMIF(#REF!,'FY18 Budget Summary-Funding'!AN4,#REF!)</f>
        <v>#REF!</v>
      </c>
      <c r="AO23" s="16" t="e">
        <f>SUMIF(#REF!,'FY18 Budget Summary-Funding'!AO4,#REF!)</f>
        <v>#REF!</v>
      </c>
      <c r="AP23" s="16" t="e">
        <f>SUMIF(#REF!,'FY18 Budget Summary-Funding'!AP4,#REF!)</f>
        <v>#REF!</v>
      </c>
      <c r="AQ23" s="16" t="e">
        <f>SUMIF(#REF!,'FY18 Budget Summary-Funding'!AQ4,#REF!)</f>
        <v>#REF!</v>
      </c>
      <c r="AR23" s="16" t="e">
        <f>SUMIF(#REF!,'FY18 Budget Summary-Funding'!AR4,#REF!)</f>
        <v>#REF!</v>
      </c>
      <c r="AS23" s="16" t="e">
        <f>SUMIF(#REF!,'FY18 Budget Summary-Funding'!AS4,#REF!)</f>
        <v>#REF!</v>
      </c>
      <c r="AT23" s="16" t="e">
        <f>SUMIF(#REF!,'FY18 Budget Summary-Funding'!AT4,#REF!)</f>
        <v>#REF!</v>
      </c>
      <c r="AU23" s="16" t="e">
        <f>SUMIF(#REF!,'FY18 Budget Summary-Funding'!AU4,#REF!)</f>
        <v>#REF!</v>
      </c>
      <c r="AV23" s="16" t="e">
        <f>SUMIF(#REF!,'FY18 Budget Summary-Funding'!AV4,#REF!)</f>
        <v>#REF!</v>
      </c>
      <c r="AW23" s="16" t="e">
        <f>SUMIF(#REF!,'FY18 Budget Summary-Funding'!AW4,#REF!)</f>
        <v>#REF!</v>
      </c>
      <c r="AX23" s="16" t="e">
        <f>SUMIF(#REF!,'FY18 Budget Summary-Funding'!AX4,#REF!)</f>
        <v>#REF!</v>
      </c>
      <c r="AY23" s="16" t="e">
        <f>SUMIF(#REF!,'FY18 Budget Summary-Funding'!AY4,#REF!)</f>
        <v>#REF!</v>
      </c>
      <c r="AZ23" s="16" t="e">
        <f>SUMIF(#REF!,'FY18 Budget Summary-Funding'!AZ4,#REF!)</f>
        <v>#REF!</v>
      </c>
      <c r="BA23" s="16" t="e">
        <f>SUMIF(#REF!,'FY18 Budget Summary-Funding'!BA4,#REF!)</f>
        <v>#REF!</v>
      </c>
      <c r="BB23" s="16" t="e">
        <f>SUMIF(#REF!,'FY18 Budget Summary-Funding'!BB4,#REF!)</f>
        <v>#REF!</v>
      </c>
      <c r="BC23" s="16" t="e">
        <f>SUMIF(#REF!,'FY18 Budget Summary-Funding'!BC4,#REF!)</f>
        <v>#REF!</v>
      </c>
      <c r="BD23" s="16" t="e">
        <f>SUMIF(#REF!,'FY18 Budget Summary-Funding'!BD4,#REF!)</f>
        <v>#REF!</v>
      </c>
      <c r="BE23" s="16" t="e">
        <f>SUMIF(#REF!,'FY18 Budget Summary-Funding'!BE4,#REF!)</f>
        <v>#REF!</v>
      </c>
      <c r="BF23" s="16" t="e">
        <f>SUMIF(#REF!,'FY18 Budget Summary-Funding'!BF4,#REF!)</f>
        <v>#REF!</v>
      </c>
      <c r="BG23" s="16" t="e">
        <f>SUMIF(#REF!,'FY18 Budget Summary-Funding'!BG4,#REF!)</f>
        <v>#REF!</v>
      </c>
      <c r="BH23" s="16" t="e">
        <f>SUMIF(#REF!,'FY18 Budget Summary-Funding'!BH4,#REF!)</f>
        <v>#REF!</v>
      </c>
      <c r="BI23" s="16" t="e">
        <f>SUMIF(#REF!,'FY18 Budget Summary-Funding'!BI4,#REF!)</f>
        <v>#REF!</v>
      </c>
      <c r="BJ23" s="16" t="e">
        <f>SUMIF(#REF!,'FY18 Budget Summary-Funding'!BJ4,#REF!)</f>
        <v>#REF!</v>
      </c>
      <c r="BK23" s="16" t="e">
        <f>SUMIF(#REF!,'FY18 Budget Summary-Funding'!BK4,#REF!)</f>
        <v>#REF!</v>
      </c>
      <c r="BL23" s="16" t="e">
        <f>SUMIF(#REF!,'FY18 Budget Summary-Funding'!BL4,#REF!)</f>
        <v>#REF!</v>
      </c>
      <c r="BM23" s="16" t="e">
        <f>SUMIF(#REF!,'FY18 Budget Summary-Funding'!BM4,#REF!)</f>
        <v>#REF!</v>
      </c>
      <c r="BN23" s="16" t="e">
        <f>SUMIF(#REF!,'FY18 Budget Summary-Funding'!BN4,#REF!)</f>
        <v>#REF!</v>
      </c>
      <c r="BO23" s="16" t="e">
        <f>SUMIF(#REF!,'FY18 Budget Summary-Funding'!BO4,#REF!)</f>
        <v>#REF!</v>
      </c>
      <c r="BP23" s="16" t="e">
        <f>SUMIF(#REF!,'FY18 Budget Summary-Funding'!BP4,#REF!)</f>
        <v>#REF!</v>
      </c>
      <c r="BQ23" s="16" t="e">
        <f>SUMIF(#REF!,'FY18 Budget Summary-Funding'!BQ4,#REF!)</f>
        <v>#REF!</v>
      </c>
      <c r="BR23" s="16" t="e">
        <f>SUMIF(#REF!,'FY18 Budget Summary-Funding'!BR4,#REF!)</f>
        <v>#REF!</v>
      </c>
      <c r="BS23" s="16" t="e">
        <f>SUMIF(#REF!,'FY18 Budget Summary-Funding'!BS4,#REF!)</f>
        <v>#REF!</v>
      </c>
      <c r="BT23" s="16" t="e">
        <f>SUMIF(#REF!,'FY18 Budget Summary-Funding'!BT4,#REF!)</f>
        <v>#REF!</v>
      </c>
      <c r="BU23" s="16" t="e">
        <f>SUMIF(#REF!,'FY18 Budget Summary-Funding'!BU4,#REF!)</f>
        <v>#REF!</v>
      </c>
      <c r="BV23" s="16" t="e">
        <f>SUMIF(#REF!,'FY18 Budget Summary-Funding'!BV4,#REF!)</f>
        <v>#REF!</v>
      </c>
      <c r="BW23" s="16" t="e">
        <f>SUMIF(#REF!,'FY18 Budget Summary-Funding'!BW4,#REF!)</f>
        <v>#REF!</v>
      </c>
      <c r="BX23" s="16" t="e">
        <f>SUMIF(#REF!,'FY18 Budget Summary-Funding'!BX4,#REF!)</f>
        <v>#REF!</v>
      </c>
      <c r="BY23" s="16" t="e">
        <f>SUMIF(#REF!,'FY18 Budget Summary-Funding'!BY4,#REF!)</f>
        <v>#REF!</v>
      </c>
      <c r="BZ23" s="16" t="e">
        <f>SUMIF(#REF!,'FY18 Budget Summary-Funding'!BZ4,#REF!)</f>
        <v>#REF!</v>
      </c>
      <c r="CA23" s="16" t="e">
        <f>SUMIF(#REF!,'FY18 Budget Summary-Funding'!CA4,#REF!)</f>
        <v>#REF!</v>
      </c>
      <c r="CB23" s="16" t="e">
        <f>SUMIF(#REF!,'FY18 Budget Summary-Funding'!CB4,#REF!)</f>
        <v>#REF!</v>
      </c>
      <c r="CC23" s="16" t="e">
        <f>SUMIF(#REF!,'FY18 Budget Summary-Funding'!CC4,#REF!)</f>
        <v>#REF!</v>
      </c>
      <c r="CD23" s="16" t="e">
        <f>SUMIF(#REF!,'FY18 Budget Summary-Funding'!CD4,#REF!)</f>
        <v>#REF!</v>
      </c>
      <c r="CE23" s="16" t="e">
        <f>SUMIF(#REF!,'FY18 Budget Summary-Funding'!CE4,#REF!)</f>
        <v>#REF!</v>
      </c>
      <c r="CF23" s="16" t="e">
        <f>SUMIF(#REF!,'FY18 Budget Summary-Funding'!CF4,#REF!)</f>
        <v>#REF!</v>
      </c>
      <c r="CG23" s="16" t="e">
        <f>SUMIF(#REF!,'FY18 Budget Summary-Funding'!CG4,#REF!)</f>
        <v>#REF!</v>
      </c>
      <c r="CH23" s="16" t="e">
        <f>SUMIF(#REF!,'FY18 Budget Summary-Funding'!CH4,#REF!)</f>
        <v>#REF!</v>
      </c>
      <c r="CI23" s="16" t="e">
        <f>SUMIF(#REF!,'FY18 Budget Summary-Funding'!CI4,#REF!)</f>
        <v>#REF!</v>
      </c>
      <c r="CJ23" s="16" t="e">
        <f>SUMIF(#REF!,'FY18 Budget Summary-Funding'!CJ4,#REF!)</f>
        <v>#REF!</v>
      </c>
      <c r="CK23" s="17" t="e">
        <f t="shared" si="37"/>
        <v>#REF!</v>
      </c>
      <c r="CL23" s="27"/>
      <c r="CM23" s="16"/>
      <c r="CN23" s="16"/>
      <c r="CO23" s="16"/>
      <c r="CP23" s="16"/>
      <c r="CQ23" s="16"/>
      <c r="CR23" s="16"/>
      <c r="CS23" s="16"/>
      <c r="CT23" s="16"/>
      <c r="CU23" s="17">
        <f t="shared" si="38"/>
        <v>0</v>
      </c>
    </row>
    <row r="24" spans="1:99" s="2" customFormat="1" ht="17.25" x14ac:dyDescent="0.3">
      <c r="A24" s="125" t="s">
        <v>2</v>
      </c>
      <c r="B24"/>
      <c r="C24" s="122" t="e">
        <f>ROUND(#REF!,0)</f>
        <v>#REF!</v>
      </c>
      <c r="D24" s="122"/>
      <c r="E24" s="122">
        <v>100150</v>
      </c>
      <c r="F24" s="122"/>
      <c r="G24" s="122" t="e">
        <f t="shared" si="39"/>
        <v>#REF!</v>
      </c>
      <c r="H24" s="115"/>
      <c r="I24" s="129" t="e">
        <f t="shared" si="34"/>
        <v>#REF!</v>
      </c>
      <c r="J24" s="118"/>
      <c r="K24" s="122">
        <v>52415</v>
      </c>
      <c r="L24" s="122"/>
      <c r="M24" s="122">
        <f t="shared" si="40"/>
        <v>-47735</v>
      </c>
      <c r="N24" s="122"/>
      <c r="O24" s="129">
        <f t="shared" si="35"/>
        <v>-0.48</v>
      </c>
      <c r="P24" s="122"/>
      <c r="Q24"/>
      <c r="R24" s="44"/>
      <c r="S24" s="10"/>
      <c r="T24" s="11" t="e">
        <f t="shared" si="36"/>
        <v>#REF!</v>
      </c>
      <c r="U24" s="10"/>
      <c r="V24" s="7"/>
      <c r="W24" s="29" t="e">
        <f>SUMIF(#REF!,'FY18 Budget Summary-Funding'!W4,#REF!)</f>
        <v>#REF!</v>
      </c>
      <c r="X24" s="16" t="e">
        <f>SUMIF(#REF!,'FY18 Budget Summary-Funding'!X4,#REF!)</f>
        <v>#REF!</v>
      </c>
      <c r="Y24" s="16" t="e">
        <f>SUMIF(#REF!,'FY18 Budget Summary-Funding'!Y4,#REF!)</f>
        <v>#REF!</v>
      </c>
      <c r="Z24" s="16" t="e">
        <f>SUMIF(#REF!,'FY18 Budget Summary-Funding'!Z4,#REF!)</f>
        <v>#REF!</v>
      </c>
      <c r="AA24" s="16" t="e">
        <f>SUMIF(#REF!,'FY18 Budget Summary-Funding'!AA4,#REF!)</f>
        <v>#REF!</v>
      </c>
      <c r="AB24" s="16" t="e">
        <f>SUMIF(#REF!,'FY18 Budget Summary-Funding'!AB4,#REF!)</f>
        <v>#REF!</v>
      </c>
      <c r="AC24" s="16" t="e">
        <f>SUMIF(#REF!,'FY18 Budget Summary-Funding'!AC4,#REF!)</f>
        <v>#REF!</v>
      </c>
      <c r="AD24" s="16" t="e">
        <f>SUMIF(#REF!,'FY18 Budget Summary-Funding'!AD4,#REF!)</f>
        <v>#REF!</v>
      </c>
      <c r="AE24" s="16" t="e">
        <f>SUMIF(#REF!,'FY18 Budget Summary-Funding'!AE4,#REF!)</f>
        <v>#REF!</v>
      </c>
      <c r="AF24" s="16" t="e">
        <f>SUMIF(#REF!,'FY18 Budget Summary-Funding'!AF4,#REF!)</f>
        <v>#REF!</v>
      </c>
      <c r="AG24" s="16" t="e">
        <f>SUMIF(#REF!,'FY18 Budget Summary-Funding'!AG4,#REF!)</f>
        <v>#REF!</v>
      </c>
      <c r="AH24" s="16" t="e">
        <f>SUMIF(#REF!,'FY18 Budget Summary-Funding'!AH4,#REF!)</f>
        <v>#REF!</v>
      </c>
      <c r="AI24" s="16" t="e">
        <f>SUMIF(#REF!,'FY18 Budget Summary-Funding'!AI4,#REF!)</f>
        <v>#REF!</v>
      </c>
      <c r="AJ24" s="16" t="e">
        <f>SUMIF(#REF!,'FY18 Budget Summary-Funding'!AJ4,#REF!)</f>
        <v>#REF!</v>
      </c>
      <c r="AK24" s="16" t="e">
        <f>SUMIF(#REF!,'FY18 Budget Summary-Funding'!AK4,#REF!)</f>
        <v>#REF!</v>
      </c>
      <c r="AL24" s="16" t="e">
        <f>SUMIF(#REF!,'FY18 Budget Summary-Funding'!AL4,#REF!)</f>
        <v>#REF!</v>
      </c>
      <c r="AM24" s="16" t="e">
        <f>SUMIF(#REF!,'FY18 Budget Summary-Funding'!AM4,#REF!)</f>
        <v>#REF!</v>
      </c>
      <c r="AN24" s="16" t="e">
        <f>SUMIF(#REF!,'FY18 Budget Summary-Funding'!AN4,#REF!)</f>
        <v>#REF!</v>
      </c>
      <c r="AO24" s="16" t="e">
        <f>SUMIF(#REF!,'FY18 Budget Summary-Funding'!AO4,#REF!)</f>
        <v>#REF!</v>
      </c>
      <c r="AP24" s="16" t="e">
        <f>SUMIF(#REF!,'FY18 Budget Summary-Funding'!AP4,#REF!)</f>
        <v>#REF!</v>
      </c>
      <c r="AQ24" s="16" t="e">
        <f>SUMIF(#REF!,'FY18 Budget Summary-Funding'!AQ4,#REF!)</f>
        <v>#REF!</v>
      </c>
      <c r="AR24" s="16" t="e">
        <f>SUMIF(#REF!,'FY18 Budget Summary-Funding'!AR4,#REF!)</f>
        <v>#REF!</v>
      </c>
      <c r="AS24" s="16" t="e">
        <f>SUMIF(#REF!,'FY18 Budget Summary-Funding'!AS4,#REF!)</f>
        <v>#REF!</v>
      </c>
      <c r="AT24" s="16" t="e">
        <f>SUMIF(#REF!,'FY18 Budget Summary-Funding'!AT4,#REF!)</f>
        <v>#REF!</v>
      </c>
      <c r="AU24" s="16" t="e">
        <f>SUMIF(#REF!,'FY18 Budget Summary-Funding'!AU4,#REF!)</f>
        <v>#REF!</v>
      </c>
      <c r="AV24" s="16" t="e">
        <f>SUMIF(#REF!,'FY18 Budget Summary-Funding'!AV4,#REF!)</f>
        <v>#REF!</v>
      </c>
      <c r="AW24" s="16" t="e">
        <f>SUMIF(#REF!,'FY18 Budget Summary-Funding'!AW4,#REF!)</f>
        <v>#REF!</v>
      </c>
      <c r="AX24" s="16" t="e">
        <f>SUMIF(#REF!,'FY18 Budget Summary-Funding'!AX4,#REF!)</f>
        <v>#REF!</v>
      </c>
      <c r="AY24" s="16" t="e">
        <f>SUMIF(#REF!,'FY18 Budget Summary-Funding'!AY4,#REF!)</f>
        <v>#REF!</v>
      </c>
      <c r="AZ24" s="16" t="e">
        <f>SUMIF(#REF!,'FY18 Budget Summary-Funding'!AZ4,#REF!)</f>
        <v>#REF!</v>
      </c>
      <c r="BA24" s="16" t="e">
        <f>SUMIF(#REF!,'FY18 Budget Summary-Funding'!BA4,#REF!)</f>
        <v>#REF!</v>
      </c>
      <c r="BB24" s="16" t="e">
        <f>SUMIF(#REF!,'FY18 Budget Summary-Funding'!BB4,#REF!)</f>
        <v>#REF!</v>
      </c>
      <c r="BC24" s="16" t="e">
        <f>SUMIF(#REF!,'FY18 Budget Summary-Funding'!BC4,#REF!)</f>
        <v>#REF!</v>
      </c>
      <c r="BD24" s="16" t="e">
        <f>SUMIF(#REF!,'FY18 Budget Summary-Funding'!BD4,#REF!)</f>
        <v>#REF!</v>
      </c>
      <c r="BE24" s="16" t="e">
        <f>SUMIF(#REF!,'FY18 Budget Summary-Funding'!BE4,#REF!)</f>
        <v>#REF!</v>
      </c>
      <c r="BF24" s="16" t="e">
        <f>SUMIF(#REF!,'FY18 Budget Summary-Funding'!BF4,#REF!)</f>
        <v>#REF!</v>
      </c>
      <c r="BG24" s="16" t="e">
        <f>SUMIF(#REF!,'FY18 Budget Summary-Funding'!BG4,#REF!)</f>
        <v>#REF!</v>
      </c>
      <c r="BH24" s="16" t="e">
        <f>SUMIF(#REF!,'FY18 Budget Summary-Funding'!BH4,#REF!)</f>
        <v>#REF!</v>
      </c>
      <c r="BI24" s="16" t="e">
        <f>SUMIF(#REF!,'FY18 Budget Summary-Funding'!BI4,#REF!)</f>
        <v>#REF!</v>
      </c>
      <c r="BJ24" s="16" t="e">
        <f>SUMIF(#REF!,'FY18 Budget Summary-Funding'!BJ4,#REF!)</f>
        <v>#REF!</v>
      </c>
      <c r="BK24" s="16" t="e">
        <f>SUMIF(#REF!,'FY18 Budget Summary-Funding'!BK4,#REF!)</f>
        <v>#REF!</v>
      </c>
      <c r="BL24" s="16" t="e">
        <f>SUMIF(#REF!,'FY18 Budget Summary-Funding'!BL4,#REF!)</f>
        <v>#REF!</v>
      </c>
      <c r="BM24" s="16" t="e">
        <f>SUMIF(#REF!,'FY18 Budget Summary-Funding'!BM4,#REF!)</f>
        <v>#REF!</v>
      </c>
      <c r="BN24" s="16" t="e">
        <f>SUMIF(#REF!,'FY18 Budget Summary-Funding'!BN4,#REF!)</f>
        <v>#REF!</v>
      </c>
      <c r="BO24" s="16" t="e">
        <f>SUMIF(#REF!,'FY18 Budget Summary-Funding'!BO4,#REF!)</f>
        <v>#REF!</v>
      </c>
      <c r="BP24" s="16" t="e">
        <f>SUMIF(#REF!,'FY18 Budget Summary-Funding'!BP4,#REF!)</f>
        <v>#REF!</v>
      </c>
      <c r="BQ24" s="16" t="e">
        <f>SUMIF(#REF!,'FY18 Budget Summary-Funding'!BQ4,#REF!)</f>
        <v>#REF!</v>
      </c>
      <c r="BR24" s="16" t="e">
        <f>SUMIF(#REF!,'FY18 Budget Summary-Funding'!BR4,#REF!)</f>
        <v>#REF!</v>
      </c>
      <c r="BS24" s="16" t="e">
        <f>SUMIF(#REF!,'FY18 Budget Summary-Funding'!BS4,#REF!)</f>
        <v>#REF!</v>
      </c>
      <c r="BT24" s="16" t="e">
        <f>SUMIF(#REF!,'FY18 Budget Summary-Funding'!BT4,#REF!)</f>
        <v>#REF!</v>
      </c>
      <c r="BU24" s="16" t="e">
        <f>SUMIF(#REF!,'FY18 Budget Summary-Funding'!BU4,#REF!)</f>
        <v>#REF!</v>
      </c>
      <c r="BV24" s="16" t="e">
        <f>SUMIF(#REF!,'FY18 Budget Summary-Funding'!BV4,#REF!)</f>
        <v>#REF!</v>
      </c>
      <c r="BW24" s="16" t="e">
        <f>SUMIF(#REF!,'FY18 Budget Summary-Funding'!BW4,#REF!)</f>
        <v>#REF!</v>
      </c>
      <c r="BX24" s="16" t="e">
        <f>SUMIF(#REF!,'FY18 Budget Summary-Funding'!BX4,#REF!)</f>
        <v>#REF!</v>
      </c>
      <c r="BY24" s="16" t="e">
        <f>SUMIF(#REF!,'FY18 Budget Summary-Funding'!BY4,#REF!)</f>
        <v>#REF!</v>
      </c>
      <c r="BZ24" s="16" t="e">
        <f>SUMIF(#REF!,'FY18 Budget Summary-Funding'!BZ4,#REF!)</f>
        <v>#REF!</v>
      </c>
      <c r="CA24" s="16" t="e">
        <f>SUMIF(#REF!,'FY18 Budget Summary-Funding'!CA4,#REF!)</f>
        <v>#REF!</v>
      </c>
      <c r="CB24" s="16" t="e">
        <f>SUMIF(#REF!,'FY18 Budget Summary-Funding'!CB4,#REF!)</f>
        <v>#REF!</v>
      </c>
      <c r="CC24" s="16" t="e">
        <f>SUMIF(#REF!,'FY18 Budget Summary-Funding'!CC4,#REF!)</f>
        <v>#REF!</v>
      </c>
      <c r="CD24" s="16" t="e">
        <f>SUMIF(#REF!,'FY18 Budget Summary-Funding'!CD4,#REF!)</f>
        <v>#REF!</v>
      </c>
      <c r="CE24" s="16" t="e">
        <f>SUMIF(#REF!,'FY18 Budget Summary-Funding'!CE4,#REF!)</f>
        <v>#REF!</v>
      </c>
      <c r="CF24" s="16" t="e">
        <f>SUMIF(#REF!,'FY18 Budget Summary-Funding'!CF4,#REF!)</f>
        <v>#REF!</v>
      </c>
      <c r="CG24" s="16" t="e">
        <f>SUMIF(#REF!,'FY18 Budget Summary-Funding'!CG4,#REF!)</f>
        <v>#REF!</v>
      </c>
      <c r="CH24" s="16" t="e">
        <f>SUMIF(#REF!,'FY18 Budget Summary-Funding'!CH4,#REF!)</f>
        <v>#REF!</v>
      </c>
      <c r="CI24" s="16" t="e">
        <f>SUMIF(#REF!,'FY18 Budget Summary-Funding'!CI4,#REF!)</f>
        <v>#REF!</v>
      </c>
      <c r="CJ24" s="16" t="e">
        <f>SUMIF(#REF!,'FY18 Budget Summary-Funding'!CJ4,#REF!)</f>
        <v>#REF!</v>
      </c>
      <c r="CK24" s="17" t="e">
        <f t="shared" si="37"/>
        <v>#REF!</v>
      </c>
      <c r="CL24" s="27"/>
      <c r="CM24" s="16"/>
      <c r="CN24" s="16"/>
      <c r="CO24" s="16"/>
      <c r="CP24" s="16"/>
      <c r="CQ24" s="16"/>
      <c r="CR24" s="16">
        <v>0</v>
      </c>
      <c r="CS24" s="16"/>
      <c r="CT24" s="16"/>
      <c r="CU24" s="17">
        <f t="shared" si="38"/>
        <v>0</v>
      </c>
    </row>
    <row r="25" spans="1:99" s="65" customFormat="1" ht="17.25" x14ac:dyDescent="0.3">
      <c r="A25" s="7" t="s">
        <v>274</v>
      </c>
      <c r="B25"/>
      <c r="C25" s="122" t="e">
        <f>+#REF!</f>
        <v>#REF!</v>
      </c>
      <c r="D25" s="122"/>
      <c r="E25" s="122">
        <v>1425459</v>
      </c>
      <c r="F25" s="122"/>
      <c r="G25" s="122" t="e">
        <f t="shared" si="39"/>
        <v>#REF!</v>
      </c>
      <c r="H25" s="117"/>
      <c r="I25" s="129" t="e">
        <f t="shared" si="34"/>
        <v>#REF!</v>
      </c>
      <c r="J25" s="118"/>
      <c r="K25" s="122">
        <v>1209584</v>
      </c>
      <c r="L25" s="122"/>
      <c r="M25" s="122">
        <f t="shared" si="40"/>
        <v>-215875</v>
      </c>
      <c r="N25" s="122"/>
      <c r="O25" s="129">
        <f t="shared" si="35"/>
        <v>-0.15</v>
      </c>
      <c r="P25" s="122"/>
      <c r="Q25"/>
      <c r="R25" s="45"/>
      <c r="S25" s="10"/>
      <c r="T25" s="9" t="e">
        <f t="shared" ref="T25" si="44">I25/C25</f>
        <v>#REF!</v>
      </c>
      <c r="U25" s="10"/>
      <c r="V25" s="7"/>
      <c r="W25" s="29" t="e">
        <f>SUMIFS(#REF!,#REF!,'FY18 Budget Summary-Funding'!A25,#REF!,'FY18 Budget Summary-Funding'!W$4)</f>
        <v>#REF!</v>
      </c>
      <c r="X25" s="73" t="e">
        <f>SUMIFS(#REF!,#REF!,'FY18 Budget Summary-Funding'!$A25,#REF!,'FY18 Budget Summary-Funding'!X$4)</f>
        <v>#REF!</v>
      </c>
      <c r="Y25" s="73" t="e">
        <f>SUMIFS(#REF!,#REF!,'FY18 Budget Summary-Funding'!$A25,#REF!,'FY18 Budget Summary-Funding'!Y$4)</f>
        <v>#REF!</v>
      </c>
      <c r="Z25" s="73" t="e">
        <f>SUMIFS(#REF!,#REF!,'FY18 Budget Summary-Funding'!$A25,#REF!,'FY18 Budget Summary-Funding'!Z$4)</f>
        <v>#REF!</v>
      </c>
      <c r="AA25" s="73" t="e">
        <f>SUMIFS(#REF!,#REF!,'FY18 Budget Summary-Funding'!$A25,#REF!,'FY18 Budget Summary-Funding'!AA$4)</f>
        <v>#REF!</v>
      </c>
      <c r="AB25" s="73" t="e">
        <f>SUMIFS(#REF!,#REF!,'FY18 Budget Summary-Funding'!$A25,#REF!,'FY18 Budget Summary-Funding'!AB$4)</f>
        <v>#REF!</v>
      </c>
      <c r="AC25" s="73" t="e">
        <f>SUMIFS(#REF!,#REF!,'FY18 Budget Summary-Funding'!$A25,#REF!,'FY18 Budget Summary-Funding'!AC$4)</f>
        <v>#REF!</v>
      </c>
      <c r="AD25" s="73" t="e">
        <f>SUMIFS(#REF!,#REF!,'FY18 Budget Summary-Funding'!$A25,#REF!,'FY18 Budget Summary-Funding'!AD$4)</f>
        <v>#REF!</v>
      </c>
      <c r="AE25" s="73" t="e">
        <f>SUMIFS(#REF!,#REF!,'FY18 Budget Summary-Funding'!$A25,#REF!,'FY18 Budget Summary-Funding'!AE$4)</f>
        <v>#REF!</v>
      </c>
      <c r="AF25" s="73" t="e">
        <f>SUMIFS(#REF!,#REF!,'FY18 Budget Summary-Funding'!$A25,#REF!,'FY18 Budget Summary-Funding'!AF$4)</f>
        <v>#REF!</v>
      </c>
      <c r="AG25" s="73" t="e">
        <f>SUMIFS(#REF!,#REF!,'FY18 Budget Summary-Funding'!$A25,#REF!,'FY18 Budget Summary-Funding'!AG$4)</f>
        <v>#REF!</v>
      </c>
      <c r="AH25" s="73" t="e">
        <f>SUMIFS(#REF!,#REF!,'FY18 Budget Summary-Funding'!$A25,#REF!,'FY18 Budget Summary-Funding'!AH$4)</f>
        <v>#REF!</v>
      </c>
      <c r="AI25" s="73" t="e">
        <f>SUMIFS(#REF!,#REF!,'FY18 Budget Summary-Funding'!$A25,#REF!,'FY18 Budget Summary-Funding'!AI$4)</f>
        <v>#REF!</v>
      </c>
      <c r="AJ25" s="73" t="e">
        <f>SUMIFS(#REF!,#REF!,'FY18 Budget Summary-Funding'!$A25,#REF!,'FY18 Budget Summary-Funding'!AJ$4)</f>
        <v>#REF!</v>
      </c>
      <c r="AK25" s="73" t="e">
        <f>SUMIFS(#REF!,#REF!,'FY18 Budget Summary-Funding'!$A25,#REF!,'FY18 Budget Summary-Funding'!AK$4)</f>
        <v>#REF!</v>
      </c>
      <c r="AL25" s="73" t="e">
        <f>SUMIFS(#REF!,#REF!,'FY18 Budget Summary-Funding'!$A25,#REF!,'FY18 Budget Summary-Funding'!AL$4)</f>
        <v>#REF!</v>
      </c>
      <c r="AM25" s="73" t="e">
        <f>SUMIFS(#REF!,#REF!,'FY18 Budget Summary-Funding'!$A25,#REF!,'FY18 Budget Summary-Funding'!AM$4)</f>
        <v>#REF!</v>
      </c>
      <c r="AN25" s="73" t="e">
        <f>SUMIFS(#REF!,#REF!,'FY18 Budget Summary-Funding'!$A25,#REF!,'FY18 Budget Summary-Funding'!AN$4)</f>
        <v>#REF!</v>
      </c>
      <c r="AO25" s="73" t="e">
        <f>SUMIFS(#REF!,#REF!,'FY18 Budget Summary-Funding'!$A25,#REF!,'FY18 Budget Summary-Funding'!AO$4)</f>
        <v>#REF!</v>
      </c>
      <c r="AP25" s="73" t="e">
        <f>SUMIFS(#REF!,#REF!,'FY18 Budget Summary-Funding'!$A25,#REF!,'FY18 Budget Summary-Funding'!AP$4)</f>
        <v>#REF!</v>
      </c>
      <c r="AQ25" s="73" t="e">
        <f>SUMIFS(#REF!,#REF!,'FY18 Budget Summary-Funding'!$A25,#REF!,'FY18 Budget Summary-Funding'!AQ$4)</f>
        <v>#REF!</v>
      </c>
      <c r="AR25" s="73" t="e">
        <f>SUMIFS(#REF!,#REF!,'FY18 Budget Summary-Funding'!$A25,#REF!,'FY18 Budget Summary-Funding'!AR$4)</f>
        <v>#REF!</v>
      </c>
      <c r="AS25" s="73" t="e">
        <f>SUMIFS(#REF!,#REF!,'FY18 Budget Summary-Funding'!$A25,#REF!,'FY18 Budget Summary-Funding'!AS$4)</f>
        <v>#REF!</v>
      </c>
      <c r="AT25" s="73" t="e">
        <f>SUMIFS(#REF!,#REF!,'FY18 Budget Summary-Funding'!$A25,#REF!,'FY18 Budget Summary-Funding'!AT$4)</f>
        <v>#REF!</v>
      </c>
      <c r="AU25" s="73" t="e">
        <f>SUMIFS(#REF!,#REF!,'FY18 Budget Summary-Funding'!$A25,#REF!,'FY18 Budget Summary-Funding'!AU$4)</f>
        <v>#REF!</v>
      </c>
      <c r="AV25" s="73" t="e">
        <f>SUMIFS(#REF!,#REF!,'FY18 Budget Summary-Funding'!$A25,#REF!,'FY18 Budget Summary-Funding'!AV$4)</f>
        <v>#REF!</v>
      </c>
      <c r="AW25" s="73" t="e">
        <f>SUMIFS(#REF!,#REF!,'FY18 Budget Summary-Funding'!$A25,#REF!,'FY18 Budget Summary-Funding'!AW$4)</f>
        <v>#REF!</v>
      </c>
      <c r="AX25" s="73" t="e">
        <f>SUMIFS(#REF!,#REF!,'FY18 Budget Summary-Funding'!$A25,#REF!,'FY18 Budget Summary-Funding'!AX$4)</f>
        <v>#REF!</v>
      </c>
      <c r="AY25" s="73" t="e">
        <f>SUMIFS(#REF!,#REF!,'FY18 Budget Summary-Funding'!$A25,#REF!,'FY18 Budget Summary-Funding'!AY$4)</f>
        <v>#REF!</v>
      </c>
      <c r="AZ25" s="73" t="e">
        <f>SUMIFS(#REF!,#REF!,'FY18 Budget Summary-Funding'!$A25,#REF!,'FY18 Budget Summary-Funding'!AZ$4)</f>
        <v>#REF!</v>
      </c>
      <c r="BA25" s="73" t="e">
        <f>SUMIFS(#REF!,#REF!,'FY18 Budget Summary-Funding'!$A25,#REF!,'FY18 Budget Summary-Funding'!BA$4)</f>
        <v>#REF!</v>
      </c>
      <c r="BB25" s="73" t="e">
        <f>SUMIFS(#REF!,#REF!,'FY18 Budget Summary-Funding'!$A25,#REF!,'FY18 Budget Summary-Funding'!BB$4)</f>
        <v>#REF!</v>
      </c>
      <c r="BC25" s="73" t="e">
        <f>SUMIFS(#REF!,#REF!,'FY18 Budget Summary-Funding'!$A25,#REF!,'FY18 Budget Summary-Funding'!BC$4)</f>
        <v>#REF!</v>
      </c>
      <c r="BD25" s="73" t="e">
        <f>SUMIFS(#REF!,#REF!,'FY18 Budget Summary-Funding'!$A25,#REF!,'FY18 Budget Summary-Funding'!BD$4)</f>
        <v>#REF!</v>
      </c>
      <c r="BE25" s="73" t="e">
        <f>SUMIFS(#REF!,#REF!,'FY18 Budget Summary-Funding'!$A25,#REF!,'FY18 Budget Summary-Funding'!BE$4)</f>
        <v>#REF!</v>
      </c>
      <c r="BF25" s="73" t="e">
        <f>SUMIFS(#REF!,#REF!,'FY18 Budget Summary-Funding'!$A25,#REF!,'FY18 Budget Summary-Funding'!BF$4)</f>
        <v>#REF!</v>
      </c>
      <c r="BG25" s="73" t="e">
        <f>SUMIFS(#REF!,#REF!,'FY18 Budget Summary-Funding'!$A25,#REF!,'FY18 Budget Summary-Funding'!BG$4)</f>
        <v>#REF!</v>
      </c>
      <c r="BH25" s="73" t="e">
        <f>SUMIFS(#REF!,#REF!,'FY18 Budget Summary-Funding'!$A25,#REF!,'FY18 Budget Summary-Funding'!BH$4)</f>
        <v>#REF!</v>
      </c>
      <c r="BI25" s="73" t="e">
        <f>SUMIFS(#REF!,#REF!,'FY18 Budget Summary-Funding'!$A25,#REF!,'FY18 Budget Summary-Funding'!BI$4)</f>
        <v>#REF!</v>
      </c>
      <c r="BJ25" s="73" t="e">
        <f>SUMIFS(#REF!,#REF!,'FY18 Budget Summary-Funding'!$A25,#REF!,'FY18 Budget Summary-Funding'!BJ$4)</f>
        <v>#REF!</v>
      </c>
      <c r="BK25" s="73" t="e">
        <f>SUMIFS(#REF!,#REF!,'FY18 Budget Summary-Funding'!$A25,#REF!,'FY18 Budget Summary-Funding'!BK$4)</f>
        <v>#REF!</v>
      </c>
      <c r="BL25" s="73" t="e">
        <f>SUMIFS(#REF!,#REF!,'FY18 Budget Summary-Funding'!$A25,#REF!,'FY18 Budget Summary-Funding'!BL$4)</f>
        <v>#REF!</v>
      </c>
      <c r="BM25" s="73" t="e">
        <f>SUMIFS(#REF!,#REF!,'FY18 Budget Summary-Funding'!$A25,#REF!,'FY18 Budget Summary-Funding'!BM$4)</f>
        <v>#REF!</v>
      </c>
      <c r="BN25" s="73" t="e">
        <f>SUMIFS(#REF!,#REF!,'FY18 Budget Summary-Funding'!$A25,#REF!,'FY18 Budget Summary-Funding'!BN$4)</f>
        <v>#REF!</v>
      </c>
      <c r="BO25" s="73" t="e">
        <f>SUMIFS(#REF!,#REF!,'FY18 Budget Summary-Funding'!$A25,#REF!,'FY18 Budget Summary-Funding'!BO$4)</f>
        <v>#REF!</v>
      </c>
      <c r="BP25" s="73" t="e">
        <f>SUMIFS(#REF!,#REF!,'FY18 Budget Summary-Funding'!$A25,#REF!,'FY18 Budget Summary-Funding'!BP$4)</f>
        <v>#REF!</v>
      </c>
      <c r="BQ25" s="73" t="e">
        <f>SUMIFS(#REF!,#REF!,'FY18 Budget Summary-Funding'!$A25,#REF!,'FY18 Budget Summary-Funding'!BQ$4)</f>
        <v>#REF!</v>
      </c>
      <c r="BR25" s="73" t="e">
        <f>SUMIFS(#REF!,#REF!,'FY18 Budget Summary-Funding'!$A25,#REF!,'FY18 Budget Summary-Funding'!BR$4)</f>
        <v>#REF!</v>
      </c>
      <c r="BS25" s="73" t="e">
        <f>SUMIFS(#REF!,#REF!,'FY18 Budget Summary-Funding'!$A25,#REF!,'FY18 Budget Summary-Funding'!BS$4)</f>
        <v>#REF!</v>
      </c>
      <c r="BT25" s="73" t="e">
        <f>SUMIFS(#REF!,#REF!,'FY18 Budget Summary-Funding'!$A25,#REF!,'FY18 Budget Summary-Funding'!BT$4)</f>
        <v>#REF!</v>
      </c>
      <c r="BU25" s="73" t="e">
        <f>SUMIFS(#REF!,#REF!,'FY18 Budget Summary-Funding'!$A25,#REF!,'FY18 Budget Summary-Funding'!BU$4)</f>
        <v>#REF!</v>
      </c>
      <c r="BV25" s="73" t="e">
        <f>SUMIFS(#REF!,#REF!,'FY18 Budget Summary-Funding'!$A25,#REF!,'FY18 Budget Summary-Funding'!BV$4)</f>
        <v>#REF!</v>
      </c>
      <c r="BW25" s="73" t="e">
        <f>SUMIFS(#REF!,#REF!,'FY18 Budget Summary-Funding'!$A25,#REF!,'FY18 Budget Summary-Funding'!BW$4)</f>
        <v>#REF!</v>
      </c>
      <c r="BX25" s="73" t="e">
        <f>SUMIFS(#REF!,#REF!,'FY18 Budget Summary-Funding'!$A25,#REF!,'FY18 Budget Summary-Funding'!BX$4)</f>
        <v>#REF!</v>
      </c>
      <c r="BY25" s="73" t="e">
        <f>SUMIFS(#REF!,#REF!,'FY18 Budget Summary-Funding'!$A25,#REF!,'FY18 Budget Summary-Funding'!BY$4)</f>
        <v>#REF!</v>
      </c>
      <c r="BZ25" s="73" t="e">
        <f>SUMIFS(#REF!,#REF!,'FY18 Budget Summary-Funding'!$A25,#REF!,'FY18 Budget Summary-Funding'!BZ$4)</f>
        <v>#REF!</v>
      </c>
      <c r="CA25" s="73" t="e">
        <f>SUMIFS(#REF!,#REF!,'FY18 Budget Summary-Funding'!$A25,#REF!,'FY18 Budget Summary-Funding'!CA$4)</f>
        <v>#REF!</v>
      </c>
      <c r="CB25" s="73" t="e">
        <f>SUMIFS(#REF!,#REF!,'FY18 Budget Summary-Funding'!$A25,#REF!,'FY18 Budget Summary-Funding'!CB$4)</f>
        <v>#REF!</v>
      </c>
      <c r="CC25" s="73" t="e">
        <f>SUMIFS(#REF!,#REF!,'FY18 Budget Summary-Funding'!$A25,#REF!,'FY18 Budget Summary-Funding'!CC$4)</f>
        <v>#REF!</v>
      </c>
      <c r="CD25" s="73" t="e">
        <f>SUMIFS(#REF!,#REF!,'FY18 Budget Summary-Funding'!$A25,#REF!,'FY18 Budget Summary-Funding'!CD$4)</f>
        <v>#REF!</v>
      </c>
      <c r="CE25" s="73" t="e">
        <f>SUMIFS(#REF!,#REF!,'FY18 Budget Summary-Funding'!$A25,#REF!,'FY18 Budget Summary-Funding'!CE$4)</f>
        <v>#REF!</v>
      </c>
      <c r="CF25" s="73" t="e">
        <f>SUMIFS(#REF!,#REF!,'FY18 Budget Summary-Funding'!$A25,#REF!,'FY18 Budget Summary-Funding'!CF$4)</f>
        <v>#REF!</v>
      </c>
      <c r="CG25" s="73" t="e">
        <f>SUMIFS(#REF!,#REF!,'FY18 Budget Summary-Funding'!$A25,#REF!,'FY18 Budget Summary-Funding'!CG$4)</f>
        <v>#REF!</v>
      </c>
      <c r="CH25" s="73" t="e">
        <f>SUMIFS(#REF!,#REF!,'FY18 Budget Summary-Funding'!$A25,#REF!,'FY18 Budget Summary-Funding'!CH$4)</f>
        <v>#REF!</v>
      </c>
      <c r="CI25" s="73" t="e">
        <f>SUMIFS(#REF!,#REF!,'FY18 Budget Summary-Funding'!$A25,#REF!,'FY18 Budget Summary-Funding'!CI$4)</f>
        <v>#REF!</v>
      </c>
      <c r="CJ25" s="73" t="e">
        <f>SUMIFS(#REF!,#REF!,'FY18 Budget Summary-Funding'!$A25,#REF!,'FY18 Budget Summary-Funding'!CJ$4)</f>
        <v>#REF!</v>
      </c>
      <c r="CK25" s="17" t="e">
        <f t="shared" ref="CK25" si="45">SUM(W25:CJ25)</f>
        <v>#REF!</v>
      </c>
      <c r="CL25" s="27"/>
      <c r="CM25" s="16"/>
      <c r="CN25" s="16"/>
      <c r="CO25" s="16"/>
      <c r="CP25" s="16"/>
      <c r="CQ25" s="16"/>
      <c r="CR25" s="16"/>
      <c r="CS25" s="16"/>
      <c r="CT25" s="16"/>
      <c r="CU25" s="17">
        <f t="shared" ref="CU25" si="46">SUM(CM25:CT25)</f>
        <v>0</v>
      </c>
    </row>
    <row r="26" spans="1:99" s="65" customFormat="1" ht="17.25" x14ac:dyDescent="0.3">
      <c r="A26" s="7" t="s">
        <v>150</v>
      </c>
      <c r="B26"/>
      <c r="C26" s="122" t="e">
        <f>+#REF!</f>
        <v>#REF!</v>
      </c>
      <c r="D26" s="122"/>
      <c r="E26" s="122">
        <v>100000</v>
      </c>
      <c r="F26" s="122"/>
      <c r="G26" s="122" t="e">
        <f t="shared" si="39"/>
        <v>#REF!</v>
      </c>
      <c r="H26" s="117"/>
      <c r="I26" s="129" t="e">
        <f t="shared" si="34"/>
        <v>#REF!</v>
      </c>
      <c r="J26" s="118"/>
      <c r="K26" s="122">
        <v>85368</v>
      </c>
      <c r="L26" s="122"/>
      <c r="M26" s="122">
        <f t="shared" si="40"/>
        <v>-14632</v>
      </c>
      <c r="N26" s="122"/>
      <c r="O26" s="129">
        <f t="shared" si="35"/>
        <v>-0.15</v>
      </c>
      <c r="P26" s="122"/>
      <c r="Q26"/>
      <c r="R26" s="45"/>
      <c r="S26" s="10"/>
      <c r="T26" s="9" t="e">
        <f t="shared" ref="T26:T27" si="47">I26/C26</f>
        <v>#REF!</v>
      </c>
      <c r="U26" s="10"/>
      <c r="V26" s="7"/>
      <c r="W26" s="29" t="e">
        <f>SUMIFS(#REF!,#REF!,'FY18 Budget Summary-Funding'!A26,#REF!,'FY18 Budget Summary-Funding'!W$4)</f>
        <v>#REF!</v>
      </c>
      <c r="X26" s="73" t="e">
        <f>SUMIFS(#REF!,#REF!,'FY18 Budget Summary-Funding'!$A26,#REF!,'FY18 Budget Summary-Funding'!X$4)</f>
        <v>#REF!</v>
      </c>
      <c r="Y26" s="73" t="e">
        <f>SUMIFS(#REF!,#REF!,'FY18 Budget Summary-Funding'!$A26,#REF!,'FY18 Budget Summary-Funding'!Y$4)</f>
        <v>#REF!</v>
      </c>
      <c r="Z26" s="73" t="e">
        <f>SUMIFS(#REF!,#REF!,'FY18 Budget Summary-Funding'!$A26,#REF!,'FY18 Budget Summary-Funding'!Z$4)</f>
        <v>#REF!</v>
      </c>
      <c r="AA26" s="73" t="e">
        <f>SUMIFS(#REF!,#REF!,'FY18 Budget Summary-Funding'!$A26,#REF!,'FY18 Budget Summary-Funding'!AA$4)</f>
        <v>#REF!</v>
      </c>
      <c r="AB26" s="73" t="e">
        <f>SUMIFS(#REF!,#REF!,'FY18 Budget Summary-Funding'!$A26,#REF!,'FY18 Budget Summary-Funding'!AB$4)</f>
        <v>#REF!</v>
      </c>
      <c r="AC26" s="73" t="e">
        <f>SUMIFS(#REF!,#REF!,'FY18 Budget Summary-Funding'!$A26,#REF!,'FY18 Budget Summary-Funding'!AC$4)</f>
        <v>#REF!</v>
      </c>
      <c r="AD26" s="73" t="e">
        <f>SUMIFS(#REF!,#REF!,'FY18 Budget Summary-Funding'!$A26,#REF!,'FY18 Budget Summary-Funding'!AD$4)</f>
        <v>#REF!</v>
      </c>
      <c r="AE26" s="73" t="e">
        <f>SUMIFS(#REF!,#REF!,'FY18 Budget Summary-Funding'!$A26,#REF!,'FY18 Budget Summary-Funding'!AE$4)</f>
        <v>#REF!</v>
      </c>
      <c r="AF26" s="73" t="e">
        <f>SUMIFS(#REF!,#REF!,'FY18 Budget Summary-Funding'!$A26,#REF!,'FY18 Budget Summary-Funding'!AF$4)</f>
        <v>#REF!</v>
      </c>
      <c r="AG26" s="73" t="e">
        <f>SUMIFS(#REF!,#REF!,'FY18 Budget Summary-Funding'!$A26,#REF!,'FY18 Budget Summary-Funding'!AG$4)</f>
        <v>#REF!</v>
      </c>
      <c r="AH26" s="73" t="e">
        <f>SUMIFS(#REF!,#REF!,'FY18 Budget Summary-Funding'!$A26,#REF!,'FY18 Budget Summary-Funding'!AH$4)</f>
        <v>#REF!</v>
      </c>
      <c r="AI26" s="73" t="e">
        <f>SUMIFS(#REF!,#REF!,'FY18 Budget Summary-Funding'!$A26,#REF!,'FY18 Budget Summary-Funding'!AI$4)</f>
        <v>#REF!</v>
      </c>
      <c r="AJ26" s="73" t="e">
        <f>SUMIFS(#REF!,#REF!,'FY18 Budget Summary-Funding'!$A26,#REF!,'FY18 Budget Summary-Funding'!AJ$4)</f>
        <v>#REF!</v>
      </c>
      <c r="AK26" s="73" t="e">
        <f>SUMIFS(#REF!,#REF!,'FY18 Budget Summary-Funding'!$A26,#REF!,'FY18 Budget Summary-Funding'!AK$4)</f>
        <v>#REF!</v>
      </c>
      <c r="AL26" s="73" t="e">
        <f>SUMIFS(#REF!,#REF!,'FY18 Budget Summary-Funding'!$A26,#REF!,'FY18 Budget Summary-Funding'!AL$4)</f>
        <v>#REF!</v>
      </c>
      <c r="AM26" s="73" t="e">
        <f>SUMIFS(#REF!,#REF!,'FY18 Budget Summary-Funding'!$A26,#REF!,'FY18 Budget Summary-Funding'!AM$4)</f>
        <v>#REF!</v>
      </c>
      <c r="AN26" s="73" t="e">
        <f>SUMIFS(#REF!,#REF!,'FY18 Budget Summary-Funding'!$A26,#REF!,'FY18 Budget Summary-Funding'!AN$4)</f>
        <v>#REF!</v>
      </c>
      <c r="AO26" s="73" t="e">
        <f>SUMIFS(#REF!,#REF!,'FY18 Budget Summary-Funding'!$A26,#REF!,'FY18 Budget Summary-Funding'!AO$4)</f>
        <v>#REF!</v>
      </c>
      <c r="AP26" s="73" t="e">
        <f>SUMIFS(#REF!,#REF!,'FY18 Budget Summary-Funding'!$A26,#REF!,'FY18 Budget Summary-Funding'!AP$4)</f>
        <v>#REF!</v>
      </c>
      <c r="AQ26" s="73" t="e">
        <f>SUMIFS(#REF!,#REF!,'FY18 Budget Summary-Funding'!$A26,#REF!,'FY18 Budget Summary-Funding'!AQ$4)</f>
        <v>#REF!</v>
      </c>
      <c r="AR26" s="73" t="e">
        <f>SUMIFS(#REF!,#REF!,'FY18 Budget Summary-Funding'!$A26,#REF!,'FY18 Budget Summary-Funding'!AR$4)</f>
        <v>#REF!</v>
      </c>
      <c r="AS26" s="73" t="e">
        <f>SUMIFS(#REF!,#REF!,'FY18 Budget Summary-Funding'!$A26,#REF!,'FY18 Budget Summary-Funding'!AS$4)</f>
        <v>#REF!</v>
      </c>
      <c r="AT26" s="73" t="e">
        <f>SUMIFS(#REF!,#REF!,'FY18 Budget Summary-Funding'!$A26,#REF!,'FY18 Budget Summary-Funding'!AT$4)</f>
        <v>#REF!</v>
      </c>
      <c r="AU26" s="73" t="e">
        <f>SUMIFS(#REF!,#REF!,'FY18 Budget Summary-Funding'!$A26,#REF!,'FY18 Budget Summary-Funding'!AU$4)</f>
        <v>#REF!</v>
      </c>
      <c r="AV26" s="73" t="e">
        <f>SUMIFS(#REF!,#REF!,'FY18 Budget Summary-Funding'!$A26,#REF!,'FY18 Budget Summary-Funding'!AV$4)</f>
        <v>#REF!</v>
      </c>
      <c r="AW26" s="73" t="e">
        <f>SUMIFS(#REF!,#REF!,'FY18 Budget Summary-Funding'!$A26,#REF!,'FY18 Budget Summary-Funding'!AW$4)</f>
        <v>#REF!</v>
      </c>
      <c r="AX26" s="73" t="e">
        <f>SUMIFS(#REF!,#REF!,'FY18 Budget Summary-Funding'!$A26,#REF!,'FY18 Budget Summary-Funding'!AX$4)</f>
        <v>#REF!</v>
      </c>
      <c r="AY26" s="73" t="e">
        <f>SUMIFS(#REF!,#REF!,'FY18 Budget Summary-Funding'!$A26,#REF!,'FY18 Budget Summary-Funding'!AY$4)</f>
        <v>#REF!</v>
      </c>
      <c r="AZ26" s="73" t="e">
        <f>SUMIFS(#REF!,#REF!,'FY18 Budget Summary-Funding'!$A26,#REF!,'FY18 Budget Summary-Funding'!AZ$4)</f>
        <v>#REF!</v>
      </c>
      <c r="BA26" s="73" t="e">
        <f>SUMIFS(#REF!,#REF!,'FY18 Budget Summary-Funding'!$A26,#REF!,'FY18 Budget Summary-Funding'!BA$4)</f>
        <v>#REF!</v>
      </c>
      <c r="BB26" s="73" t="e">
        <f>SUMIFS(#REF!,#REF!,'FY18 Budget Summary-Funding'!$A26,#REF!,'FY18 Budget Summary-Funding'!BB$4)</f>
        <v>#REF!</v>
      </c>
      <c r="BC26" s="73" t="e">
        <f>SUMIFS(#REF!,#REF!,'FY18 Budget Summary-Funding'!$A26,#REF!,'FY18 Budget Summary-Funding'!BC$4)</f>
        <v>#REF!</v>
      </c>
      <c r="BD26" s="73" t="e">
        <f>SUMIFS(#REF!,#REF!,'FY18 Budget Summary-Funding'!$A26,#REF!,'FY18 Budget Summary-Funding'!BD$4)</f>
        <v>#REF!</v>
      </c>
      <c r="BE26" s="73" t="e">
        <f>SUMIFS(#REF!,#REF!,'FY18 Budget Summary-Funding'!$A26,#REF!,'FY18 Budget Summary-Funding'!BE$4)</f>
        <v>#REF!</v>
      </c>
      <c r="BF26" s="73" t="e">
        <f>SUMIFS(#REF!,#REF!,'FY18 Budget Summary-Funding'!$A26,#REF!,'FY18 Budget Summary-Funding'!BF$4)</f>
        <v>#REF!</v>
      </c>
      <c r="BG26" s="73" t="e">
        <f>SUMIFS(#REF!,#REF!,'FY18 Budget Summary-Funding'!$A26,#REF!,'FY18 Budget Summary-Funding'!BG$4)</f>
        <v>#REF!</v>
      </c>
      <c r="BH26" s="73" t="e">
        <f>SUMIFS(#REF!,#REF!,'FY18 Budget Summary-Funding'!$A26,#REF!,'FY18 Budget Summary-Funding'!BH$4)</f>
        <v>#REF!</v>
      </c>
      <c r="BI26" s="73" t="e">
        <f>SUMIFS(#REF!,#REF!,'FY18 Budget Summary-Funding'!$A26,#REF!,'FY18 Budget Summary-Funding'!BI$4)</f>
        <v>#REF!</v>
      </c>
      <c r="BJ26" s="73" t="e">
        <f>SUMIFS(#REF!,#REF!,'FY18 Budget Summary-Funding'!$A26,#REF!,'FY18 Budget Summary-Funding'!BJ$4)</f>
        <v>#REF!</v>
      </c>
      <c r="BK26" s="73" t="e">
        <f>SUMIFS(#REF!,#REF!,'FY18 Budget Summary-Funding'!$A26,#REF!,'FY18 Budget Summary-Funding'!BK$4)</f>
        <v>#REF!</v>
      </c>
      <c r="BL26" s="73" t="e">
        <f>SUMIFS(#REF!,#REF!,'FY18 Budget Summary-Funding'!$A26,#REF!,'FY18 Budget Summary-Funding'!BL$4)</f>
        <v>#REF!</v>
      </c>
      <c r="BM26" s="73" t="e">
        <f>SUMIFS(#REF!,#REF!,'FY18 Budget Summary-Funding'!$A26,#REF!,'FY18 Budget Summary-Funding'!BM$4)</f>
        <v>#REF!</v>
      </c>
      <c r="BN26" s="73" t="e">
        <f>SUMIFS(#REF!,#REF!,'FY18 Budget Summary-Funding'!$A26,#REF!,'FY18 Budget Summary-Funding'!BN$4)</f>
        <v>#REF!</v>
      </c>
      <c r="BO26" s="73" t="e">
        <f>SUMIFS(#REF!,#REF!,'FY18 Budget Summary-Funding'!$A26,#REF!,'FY18 Budget Summary-Funding'!BO$4)</f>
        <v>#REF!</v>
      </c>
      <c r="BP26" s="73" t="e">
        <f>SUMIFS(#REF!,#REF!,'FY18 Budget Summary-Funding'!$A26,#REF!,'FY18 Budget Summary-Funding'!BP$4)</f>
        <v>#REF!</v>
      </c>
      <c r="BQ26" s="73" t="e">
        <f>SUMIFS(#REF!,#REF!,'FY18 Budget Summary-Funding'!$A26,#REF!,'FY18 Budget Summary-Funding'!BQ$4)</f>
        <v>#REF!</v>
      </c>
      <c r="BR26" s="73" t="e">
        <f>SUMIFS(#REF!,#REF!,'FY18 Budget Summary-Funding'!$A26,#REF!,'FY18 Budget Summary-Funding'!BR$4)</f>
        <v>#REF!</v>
      </c>
      <c r="BS26" s="73" t="e">
        <f>SUMIFS(#REF!,#REF!,'FY18 Budget Summary-Funding'!$A26,#REF!,'FY18 Budget Summary-Funding'!BS$4)</f>
        <v>#REF!</v>
      </c>
      <c r="BT26" s="73" t="e">
        <f>SUMIFS(#REF!,#REF!,'FY18 Budget Summary-Funding'!$A26,#REF!,'FY18 Budget Summary-Funding'!BT$4)</f>
        <v>#REF!</v>
      </c>
      <c r="BU26" s="73" t="e">
        <f>SUMIFS(#REF!,#REF!,'FY18 Budget Summary-Funding'!$A26,#REF!,'FY18 Budget Summary-Funding'!BU$4)</f>
        <v>#REF!</v>
      </c>
      <c r="BV26" s="73" t="e">
        <f>SUMIFS(#REF!,#REF!,'FY18 Budget Summary-Funding'!$A26,#REF!,'FY18 Budget Summary-Funding'!BV$4)</f>
        <v>#REF!</v>
      </c>
      <c r="BW26" s="73" t="e">
        <f>SUMIFS(#REF!,#REF!,'FY18 Budget Summary-Funding'!$A26,#REF!,'FY18 Budget Summary-Funding'!BW$4)</f>
        <v>#REF!</v>
      </c>
      <c r="BX26" s="73" t="e">
        <f>SUMIFS(#REF!,#REF!,'FY18 Budget Summary-Funding'!$A26,#REF!,'FY18 Budget Summary-Funding'!BX$4)</f>
        <v>#REF!</v>
      </c>
      <c r="BY26" s="73" t="e">
        <f>SUMIFS(#REF!,#REF!,'FY18 Budget Summary-Funding'!$A26,#REF!,'FY18 Budget Summary-Funding'!BY$4)</f>
        <v>#REF!</v>
      </c>
      <c r="BZ26" s="73" t="e">
        <f>SUMIFS(#REF!,#REF!,'FY18 Budget Summary-Funding'!$A26,#REF!,'FY18 Budget Summary-Funding'!BZ$4)</f>
        <v>#REF!</v>
      </c>
      <c r="CA26" s="73" t="e">
        <f>SUMIFS(#REF!,#REF!,'FY18 Budget Summary-Funding'!$A26,#REF!,'FY18 Budget Summary-Funding'!CA$4)</f>
        <v>#REF!</v>
      </c>
      <c r="CB26" s="73" t="e">
        <f>SUMIFS(#REF!,#REF!,'FY18 Budget Summary-Funding'!$A26,#REF!,'FY18 Budget Summary-Funding'!CB$4)</f>
        <v>#REF!</v>
      </c>
      <c r="CC26" s="73" t="e">
        <f>SUMIFS(#REF!,#REF!,'FY18 Budget Summary-Funding'!$A26,#REF!,'FY18 Budget Summary-Funding'!CC$4)</f>
        <v>#REF!</v>
      </c>
      <c r="CD26" s="73" t="e">
        <f>SUMIFS(#REF!,#REF!,'FY18 Budget Summary-Funding'!$A26,#REF!,'FY18 Budget Summary-Funding'!CD$4)</f>
        <v>#REF!</v>
      </c>
      <c r="CE26" s="73" t="e">
        <f>SUMIFS(#REF!,#REF!,'FY18 Budget Summary-Funding'!$A26,#REF!,'FY18 Budget Summary-Funding'!CE$4)</f>
        <v>#REF!</v>
      </c>
      <c r="CF26" s="73" t="e">
        <f>SUMIFS(#REF!,#REF!,'FY18 Budget Summary-Funding'!$A26,#REF!,'FY18 Budget Summary-Funding'!CF$4)</f>
        <v>#REF!</v>
      </c>
      <c r="CG26" s="73" t="e">
        <f>SUMIFS(#REF!,#REF!,'FY18 Budget Summary-Funding'!$A26,#REF!,'FY18 Budget Summary-Funding'!CG$4)</f>
        <v>#REF!</v>
      </c>
      <c r="CH26" s="73" t="e">
        <f>SUMIFS(#REF!,#REF!,'FY18 Budget Summary-Funding'!$A26,#REF!,'FY18 Budget Summary-Funding'!CH$4)</f>
        <v>#REF!</v>
      </c>
      <c r="CI26" s="73" t="e">
        <f>SUMIFS(#REF!,#REF!,'FY18 Budget Summary-Funding'!$A26,#REF!,'FY18 Budget Summary-Funding'!CI$4)</f>
        <v>#REF!</v>
      </c>
      <c r="CJ26" s="73" t="e">
        <f>SUMIFS(#REF!,#REF!,'FY18 Budget Summary-Funding'!$A26,#REF!,'FY18 Budget Summary-Funding'!CJ$4)</f>
        <v>#REF!</v>
      </c>
      <c r="CK26" s="17" t="e">
        <f t="shared" ref="CK26" si="48">SUM(W26:CJ26)</f>
        <v>#REF!</v>
      </c>
      <c r="CL26" s="27"/>
      <c r="CM26" s="16"/>
      <c r="CN26" s="16"/>
      <c r="CO26" s="16"/>
      <c r="CP26" s="16"/>
      <c r="CQ26" s="16"/>
      <c r="CR26" s="16"/>
      <c r="CS26" s="16"/>
      <c r="CT26" s="16"/>
      <c r="CU26" s="17">
        <f t="shared" ref="CU26:CU27" si="49">SUM(CM26:CT26)</f>
        <v>0</v>
      </c>
    </row>
    <row r="27" spans="1:99" ht="16.5" thickBot="1" x14ac:dyDescent="0.3">
      <c r="A27" s="125" t="s">
        <v>3</v>
      </c>
      <c r="C27" s="122" t="e">
        <f>+#REF!</f>
        <v>#REF!</v>
      </c>
      <c r="D27" s="122"/>
      <c r="E27" s="122">
        <v>222500</v>
      </c>
      <c r="F27" s="122"/>
      <c r="G27" s="122" t="e">
        <f t="shared" ref="G27" si="50">+C27-E27</f>
        <v>#REF!</v>
      </c>
      <c r="H27" s="115"/>
      <c r="I27" s="129" t="e">
        <f t="shared" si="34"/>
        <v>#REF!</v>
      </c>
      <c r="J27" s="118"/>
      <c r="K27" s="122">
        <v>158820</v>
      </c>
      <c r="L27" s="122"/>
      <c r="M27" s="122">
        <f t="shared" si="40"/>
        <v>-63680</v>
      </c>
      <c r="N27" s="122"/>
      <c r="O27" s="129">
        <f t="shared" si="35"/>
        <v>-0.28999999999999998</v>
      </c>
      <c r="P27" s="122"/>
      <c r="R27" s="44"/>
      <c r="S27" s="10"/>
      <c r="T27" s="12" t="e">
        <f t="shared" si="47"/>
        <v>#REF!</v>
      </c>
      <c r="U27" s="10"/>
      <c r="V27" s="6"/>
      <c r="W27" s="29" t="e">
        <f>SUMIFS(#REF!,#REF!,'FY18 Budget Summary-Funding'!A27,#REF!,'FY18 Budget Summary-Funding'!W$4)</f>
        <v>#REF!</v>
      </c>
      <c r="X27" s="73" t="e">
        <f>SUMIFS(#REF!,#REF!,'FY18 Budget Summary-Funding'!$A27,#REF!,'FY18 Budget Summary-Funding'!X$4)</f>
        <v>#REF!</v>
      </c>
      <c r="Y27" s="73" t="e">
        <f>SUMIFS(#REF!,#REF!,'FY18 Budget Summary-Funding'!$A27,#REF!,'FY18 Budget Summary-Funding'!Y$4)</f>
        <v>#REF!</v>
      </c>
      <c r="Z27" s="73" t="e">
        <f>SUMIFS(#REF!,#REF!,'FY18 Budget Summary-Funding'!$A27,#REF!,'FY18 Budget Summary-Funding'!Z$4)</f>
        <v>#REF!</v>
      </c>
      <c r="AA27" s="73" t="e">
        <f>SUMIFS(#REF!,#REF!,'FY18 Budget Summary-Funding'!$A27,#REF!,'FY18 Budget Summary-Funding'!AA$4)</f>
        <v>#REF!</v>
      </c>
      <c r="AB27" s="73" t="e">
        <f>SUMIFS(#REF!,#REF!,'FY18 Budget Summary-Funding'!$A27,#REF!,'FY18 Budget Summary-Funding'!AB$4)</f>
        <v>#REF!</v>
      </c>
      <c r="AC27" s="73" t="e">
        <f>SUMIFS(#REF!,#REF!,'FY18 Budget Summary-Funding'!$A27,#REF!,'FY18 Budget Summary-Funding'!AC$4)</f>
        <v>#REF!</v>
      </c>
      <c r="AD27" s="73" t="e">
        <f>SUMIFS(#REF!,#REF!,'FY18 Budget Summary-Funding'!$A27,#REF!,'FY18 Budget Summary-Funding'!AD$4)</f>
        <v>#REF!</v>
      </c>
      <c r="AE27" s="73" t="e">
        <f>SUMIFS(#REF!,#REF!,'FY18 Budget Summary-Funding'!$A27,#REF!,'FY18 Budget Summary-Funding'!AE$4)</f>
        <v>#REF!</v>
      </c>
      <c r="AF27" s="73" t="e">
        <f>SUMIFS(#REF!,#REF!,'FY18 Budget Summary-Funding'!$A27,#REF!,'FY18 Budget Summary-Funding'!AF$4)</f>
        <v>#REF!</v>
      </c>
      <c r="AG27" s="73" t="e">
        <f>SUMIFS(#REF!,#REF!,'FY18 Budget Summary-Funding'!$A27,#REF!,'FY18 Budget Summary-Funding'!AG$4)</f>
        <v>#REF!</v>
      </c>
      <c r="AH27" s="73" t="e">
        <f>SUMIFS(#REF!,#REF!,'FY18 Budget Summary-Funding'!$A27,#REF!,'FY18 Budget Summary-Funding'!AH$4)</f>
        <v>#REF!</v>
      </c>
      <c r="AI27" s="73" t="e">
        <f>SUMIFS(#REF!,#REF!,'FY18 Budget Summary-Funding'!$A27,#REF!,'FY18 Budget Summary-Funding'!AI$4)</f>
        <v>#REF!</v>
      </c>
      <c r="AJ27" s="73" t="e">
        <f>SUMIFS(#REF!,#REF!,'FY18 Budget Summary-Funding'!$A27,#REF!,'FY18 Budget Summary-Funding'!AJ$4)</f>
        <v>#REF!</v>
      </c>
      <c r="AK27" s="73" t="e">
        <f>SUMIFS(#REF!,#REF!,'FY18 Budget Summary-Funding'!$A27,#REF!,'FY18 Budget Summary-Funding'!AK$4)</f>
        <v>#REF!</v>
      </c>
      <c r="AL27" s="73" t="e">
        <f>SUMIFS(#REF!,#REF!,'FY18 Budget Summary-Funding'!$A27,#REF!,'FY18 Budget Summary-Funding'!AL$4)</f>
        <v>#REF!</v>
      </c>
      <c r="AM27" s="73" t="e">
        <f>SUMIFS(#REF!,#REF!,'FY18 Budget Summary-Funding'!$A27,#REF!,'FY18 Budget Summary-Funding'!AM$4)</f>
        <v>#REF!</v>
      </c>
      <c r="AN27" s="73" t="e">
        <f>SUMIFS(#REF!,#REF!,'FY18 Budget Summary-Funding'!$A27,#REF!,'FY18 Budget Summary-Funding'!AN$4)</f>
        <v>#REF!</v>
      </c>
      <c r="AO27" s="73" t="e">
        <f>SUMIFS(#REF!,#REF!,'FY18 Budget Summary-Funding'!$A27,#REF!,'FY18 Budget Summary-Funding'!AO$4)</f>
        <v>#REF!</v>
      </c>
      <c r="AP27" s="73" t="e">
        <f>SUMIFS(#REF!,#REF!,'FY18 Budget Summary-Funding'!$A27,#REF!,'FY18 Budget Summary-Funding'!AP$4)</f>
        <v>#REF!</v>
      </c>
      <c r="AQ27" s="73" t="e">
        <f>SUMIFS(#REF!,#REF!,'FY18 Budget Summary-Funding'!$A27,#REF!,'FY18 Budget Summary-Funding'!AQ$4)</f>
        <v>#REF!</v>
      </c>
      <c r="AR27" s="73" t="e">
        <f>SUMIFS(#REF!,#REF!,'FY18 Budget Summary-Funding'!$A27,#REF!,'FY18 Budget Summary-Funding'!AR$4)</f>
        <v>#REF!</v>
      </c>
      <c r="AS27" s="73" t="e">
        <f>SUMIFS(#REF!,#REF!,'FY18 Budget Summary-Funding'!$A27,#REF!,'FY18 Budget Summary-Funding'!AS$4)</f>
        <v>#REF!</v>
      </c>
      <c r="AT27" s="73" t="e">
        <f>SUMIFS(#REF!,#REF!,'FY18 Budget Summary-Funding'!$A27,#REF!,'FY18 Budget Summary-Funding'!AT$4)</f>
        <v>#REF!</v>
      </c>
      <c r="AU27" s="73" t="e">
        <f>SUMIFS(#REF!,#REF!,'FY18 Budget Summary-Funding'!$A27,#REF!,'FY18 Budget Summary-Funding'!AU$4)</f>
        <v>#REF!</v>
      </c>
      <c r="AV27" s="73" t="e">
        <f>SUMIFS(#REF!,#REF!,'FY18 Budget Summary-Funding'!$A27,#REF!,'FY18 Budget Summary-Funding'!AV$4)</f>
        <v>#REF!</v>
      </c>
      <c r="AW27" s="73" t="e">
        <f>SUMIFS(#REF!,#REF!,'FY18 Budget Summary-Funding'!$A27,#REF!,'FY18 Budget Summary-Funding'!AW$4)</f>
        <v>#REF!</v>
      </c>
      <c r="AX27" s="73" t="e">
        <f>SUMIFS(#REF!,#REF!,'FY18 Budget Summary-Funding'!$A27,#REF!,'FY18 Budget Summary-Funding'!AX$4)</f>
        <v>#REF!</v>
      </c>
      <c r="AY27" s="73" t="e">
        <f>SUMIFS(#REF!,#REF!,'FY18 Budget Summary-Funding'!$A27,#REF!,'FY18 Budget Summary-Funding'!AY$4)</f>
        <v>#REF!</v>
      </c>
      <c r="AZ27" s="73" t="e">
        <f>SUMIFS(#REF!,#REF!,'FY18 Budget Summary-Funding'!$A27,#REF!,'FY18 Budget Summary-Funding'!AZ$4)</f>
        <v>#REF!</v>
      </c>
      <c r="BA27" s="73" t="e">
        <f>SUMIFS(#REF!,#REF!,'FY18 Budget Summary-Funding'!$A27,#REF!,'FY18 Budget Summary-Funding'!BA$4)</f>
        <v>#REF!</v>
      </c>
      <c r="BB27" s="73" t="e">
        <f>SUMIFS(#REF!,#REF!,'FY18 Budget Summary-Funding'!$A27,#REF!,'FY18 Budget Summary-Funding'!BB$4)</f>
        <v>#REF!</v>
      </c>
      <c r="BC27" s="73" t="e">
        <f>SUMIFS(#REF!,#REF!,'FY18 Budget Summary-Funding'!$A27,#REF!,'FY18 Budget Summary-Funding'!BC$4)</f>
        <v>#REF!</v>
      </c>
      <c r="BD27" s="73" t="e">
        <f>SUMIFS(#REF!,#REF!,'FY18 Budget Summary-Funding'!$A27,#REF!,'FY18 Budget Summary-Funding'!BD$4)</f>
        <v>#REF!</v>
      </c>
      <c r="BE27" s="73" t="e">
        <f>SUMIFS(#REF!,#REF!,'FY18 Budget Summary-Funding'!$A27,#REF!,'FY18 Budget Summary-Funding'!BE$4)</f>
        <v>#REF!</v>
      </c>
      <c r="BF27" s="73" t="e">
        <f>SUMIFS(#REF!,#REF!,'FY18 Budget Summary-Funding'!$A27,#REF!,'FY18 Budget Summary-Funding'!BF$4)</f>
        <v>#REF!</v>
      </c>
      <c r="BG27" s="73" t="e">
        <f>SUMIFS(#REF!,#REF!,'FY18 Budget Summary-Funding'!$A27,#REF!,'FY18 Budget Summary-Funding'!BG$4)</f>
        <v>#REF!</v>
      </c>
      <c r="BH27" s="73" t="e">
        <f>SUMIFS(#REF!,#REF!,'FY18 Budget Summary-Funding'!$A27,#REF!,'FY18 Budget Summary-Funding'!BH$4)</f>
        <v>#REF!</v>
      </c>
      <c r="BI27" s="73" t="e">
        <f>SUMIFS(#REF!,#REF!,'FY18 Budget Summary-Funding'!$A27,#REF!,'FY18 Budget Summary-Funding'!BI$4)</f>
        <v>#REF!</v>
      </c>
      <c r="BJ27" s="73" t="e">
        <f>SUMIFS(#REF!,#REF!,'FY18 Budget Summary-Funding'!$A27,#REF!,'FY18 Budget Summary-Funding'!BJ$4)</f>
        <v>#REF!</v>
      </c>
      <c r="BK27" s="73" t="e">
        <f>SUMIFS(#REF!,#REF!,'FY18 Budget Summary-Funding'!$A27,#REF!,'FY18 Budget Summary-Funding'!BK$4)</f>
        <v>#REF!</v>
      </c>
      <c r="BL27" s="73" t="e">
        <f>SUMIFS(#REF!,#REF!,'FY18 Budget Summary-Funding'!$A27,#REF!,'FY18 Budget Summary-Funding'!BL$4)</f>
        <v>#REF!</v>
      </c>
      <c r="BM27" s="73" t="e">
        <f>SUMIFS(#REF!,#REF!,'FY18 Budget Summary-Funding'!$A27,#REF!,'FY18 Budget Summary-Funding'!BM$4)</f>
        <v>#REF!</v>
      </c>
      <c r="BN27" s="73" t="e">
        <f>SUMIFS(#REF!,#REF!,'FY18 Budget Summary-Funding'!$A27,#REF!,'FY18 Budget Summary-Funding'!BN$4)</f>
        <v>#REF!</v>
      </c>
      <c r="BO27" s="73" t="e">
        <f>SUMIFS(#REF!,#REF!,'FY18 Budget Summary-Funding'!$A27,#REF!,'FY18 Budget Summary-Funding'!BO$4)</f>
        <v>#REF!</v>
      </c>
      <c r="BP27" s="73" t="e">
        <f>SUMIFS(#REF!,#REF!,'FY18 Budget Summary-Funding'!$A27,#REF!,'FY18 Budget Summary-Funding'!BP$4)</f>
        <v>#REF!</v>
      </c>
      <c r="BQ27" s="73" t="e">
        <f>SUMIFS(#REF!,#REF!,'FY18 Budget Summary-Funding'!$A27,#REF!,'FY18 Budget Summary-Funding'!BQ$4)</f>
        <v>#REF!</v>
      </c>
      <c r="BR27" s="73" t="e">
        <f>SUMIFS(#REF!,#REF!,'FY18 Budget Summary-Funding'!$A27,#REF!,'FY18 Budget Summary-Funding'!BR$4)</f>
        <v>#REF!</v>
      </c>
      <c r="BS27" s="73" t="e">
        <f>SUMIFS(#REF!,#REF!,'FY18 Budget Summary-Funding'!$A27,#REF!,'FY18 Budget Summary-Funding'!BS$4)</f>
        <v>#REF!</v>
      </c>
      <c r="BT27" s="73" t="e">
        <f>SUMIFS(#REF!,#REF!,'FY18 Budget Summary-Funding'!$A27,#REF!,'FY18 Budget Summary-Funding'!BT$4)</f>
        <v>#REF!</v>
      </c>
      <c r="BU27" s="73" t="e">
        <f>SUMIFS(#REF!,#REF!,'FY18 Budget Summary-Funding'!$A27,#REF!,'FY18 Budget Summary-Funding'!BU$4)</f>
        <v>#REF!</v>
      </c>
      <c r="BV27" s="73" t="e">
        <f>SUMIFS(#REF!,#REF!,'FY18 Budget Summary-Funding'!$A27,#REF!,'FY18 Budget Summary-Funding'!BV$4)</f>
        <v>#REF!</v>
      </c>
      <c r="BW27" s="73" t="e">
        <f>SUMIFS(#REF!,#REF!,'FY18 Budget Summary-Funding'!$A27,#REF!,'FY18 Budget Summary-Funding'!BW$4)</f>
        <v>#REF!</v>
      </c>
      <c r="BX27" s="73" t="e">
        <f>SUMIFS(#REF!,#REF!,'FY18 Budget Summary-Funding'!$A27,#REF!,'FY18 Budget Summary-Funding'!BX$4)</f>
        <v>#REF!</v>
      </c>
      <c r="BY27" s="73" t="e">
        <f>SUMIFS(#REF!,#REF!,'FY18 Budget Summary-Funding'!$A27,#REF!,'FY18 Budget Summary-Funding'!BY$4)</f>
        <v>#REF!</v>
      </c>
      <c r="BZ27" s="73" t="e">
        <f>SUMIFS(#REF!,#REF!,'FY18 Budget Summary-Funding'!$A27,#REF!,'FY18 Budget Summary-Funding'!BZ$4)</f>
        <v>#REF!</v>
      </c>
      <c r="CA27" s="73" t="e">
        <f>SUMIFS(#REF!,#REF!,'FY18 Budget Summary-Funding'!$A27,#REF!,'FY18 Budget Summary-Funding'!CA$4)</f>
        <v>#REF!</v>
      </c>
      <c r="CB27" s="73" t="e">
        <f>SUMIFS(#REF!,#REF!,'FY18 Budget Summary-Funding'!$A27,#REF!,'FY18 Budget Summary-Funding'!CB$4)</f>
        <v>#REF!</v>
      </c>
      <c r="CC27" s="73" t="e">
        <f>SUMIFS(#REF!,#REF!,'FY18 Budget Summary-Funding'!$A27,#REF!,'FY18 Budget Summary-Funding'!CC$4)</f>
        <v>#REF!</v>
      </c>
      <c r="CD27" s="73" t="e">
        <f>SUMIFS(#REF!,#REF!,'FY18 Budget Summary-Funding'!$A27,#REF!,'FY18 Budget Summary-Funding'!CD$4)</f>
        <v>#REF!</v>
      </c>
      <c r="CE27" s="73" t="e">
        <f>SUMIFS(#REF!,#REF!,'FY18 Budget Summary-Funding'!$A27,#REF!,'FY18 Budget Summary-Funding'!CE$4)</f>
        <v>#REF!</v>
      </c>
      <c r="CF27" s="73" t="e">
        <f>SUMIFS(#REF!,#REF!,'FY18 Budget Summary-Funding'!$A27,#REF!,'FY18 Budget Summary-Funding'!CF$4)</f>
        <v>#REF!</v>
      </c>
      <c r="CG27" s="73" t="e">
        <f>SUMIFS(#REF!,#REF!,'FY18 Budget Summary-Funding'!$A27,#REF!,'FY18 Budget Summary-Funding'!CG$4)</f>
        <v>#REF!</v>
      </c>
      <c r="CH27" s="73" t="e">
        <f>SUMIFS(#REF!,#REF!,'FY18 Budget Summary-Funding'!$A27,#REF!,'FY18 Budget Summary-Funding'!CH$4)</f>
        <v>#REF!</v>
      </c>
      <c r="CI27" s="73" t="e">
        <f>SUMIFS(#REF!,#REF!,'FY18 Budget Summary-Funding'!$A27,#REF!,'FY18 Budget Summary-Funding'!CI$4)</f>
        <v>#REF!</v>
      </c>
      <c r="CJ27" s="73" t="e">
        <f>SUMIFS(#REF!,#REF!,'FY18 Budget Summary-Funding'!$A27,#REF!,'FY18 Budget Summary-Funding'!CJ$4)</f>
        <v>#REF!</v>
      </c>
      <c r="CK27" s="17" t="e">
        <f t="shared" ref="CK27" si="51">SUM(W27:CJ27)</f>
        <v>#REF!</v>
      </c>
      <c r="CL27" s="28"/>
      <c r="CM27" s="17"/>
      <c r="CN27" s="17"/>
      <c r="CO27" s="17"/>
      <c r="CP27" s="17"/>
      <c r="CQ27" s="16"/>
      <c r="CR27" s="17">
        <v>0</v>
      </c>
      <c r="CS27" s="17"/>
      <c r="CT27" s="17"/>
      <c r="CU27" s="17">
        <f t="shared" si="49"/>
        <v>0</v>
      </c>
    </row>
    <row r="28" spans="1:99" ht="16.5" thickBot="1" x14ac:dyDescent="0.3">
      <c r="A28" s="7" t="s">
        <v>284</v>
      </c>
      <c r="C28" s="124" t="e">
        <f>+#REF!</f>
        <v>#REF!</v>
      </c>
      <c r="D28" s="122"/>
      <c r="E28" s="124">
        <v>85000</v>
      </c>
      <c r="F28" s="122"/>
      <c r="G28" s="124" t="e">
        <f t="shared" si="39"/>
        <v>#REF!</v>
      </c>
      <c r="H28" s="115"/>
      <c r="I28" s="129" t="e">
        <f t="shared" si="34"/>
        <v>#REF!</v>
      </c>
      <c r="J28" s="118"/>
      <c r="K28" s="124">
        <v>85000</v>
      </c>
      <c r="L28" s="122"/>
      <c r="M28" s="122">
        <f t="shared" si="40"/>
        <v>0</v>
      </c>
      <c r="N28" s="122"/>
      <c r="O28" s="129">
        <f t="shared" si="35"/>
        <v>0</v>
      </c>
      <c r="P28" s="122"/>
      <c r="R28" s="44"/>
      <c r="S28" s="10"/>
      <c r="T28" s="12" t="e">
        <f t="shared" si="36"/>
        <v>#REF!</v>
      </c>
      <c r="U28" s="10"/>
      <c r="V28" s="6"/>
      <c r="W28" s="29" t="e">
        <f>SUMIFS(#REF!,#REF!,'FY18 Budget Summary-Funding'!A28,#REF!,'FY18 Budget Summary-Funding'!W$4)</f>
        <v>#REF!</v>
      </c>
      <c r="X28" s="73" t="e">
        <f>SUMIFS(#REF!,#REF!,'FY18 Budget Summary-Funding'!$A28,#REF!,'FY18 Budget Summary-Funding'!X$4)</f>
        <v>#REF!</v>
      </c>
      <c r="Y28" s="73" t="e">
        <f>SUMIFS(#REF!,#REF!,'FY18 Budget Summary-Funding'!$A28,#REF!,'FY18 Budget Summary-Funding'!Y$4)</f>
        <v>#REF!</v>
      </c>
      <c r="Z28" s="73" t="e">
        <f>SUMIFS(#REF!,#REF!,'FY18 Budget Summary-Funding'!$A28,#REF!,'FY18 Budget Summary-Funding'!Z$4)</f>
        <v>#REF!</v>
      </c>
      <c r="AA28" s="73" t="e">
        <f>SUMIFS(#REF!,#REF!,'FY18 Budget Summary-Funding'!$A28,#REF!,'FY18 Budget Summary-Funding'!AA$4)</f>
        <v>#REF!</v>
      </c>
      <c r="AB28" s="73" t="e">
        <f>SUMIFS(#REF!,#REF!,'FY18 Budget Summary-Funding'!$A28,#REF!,'FY18 Budget Summary-Funding'!AB$4)</f>
        <v>#REF!</v>
      </c>
      <c r="AC28" s="73" t="e">
        <f>SUMIFS(#REF!,#REF!,'FY18 Budget Summary-Funding'!$A28,#REF!,'FY18 Budget Summary-Funding'!AC$4)</f>
        <v>#REF!</v>
      </c>
      <c r="AD28" s="73" t="e">
        <f>SUMIFS(#REF!,#REF!,'FY18 Budget Summary-Funding'!$A28,#REF!,'FY18 Budget Summary-Funding'!AD$4)</f>
        <v>#REF!</v>
      </c>
      <c r="AE28" s="73" t="e">
        <f>SUMIFS(#REF!,#REF!,'FY18 Budget Summary-Funding'!$A28,#REF!,'FY18 Budget Summary-Funding'!AE$4)</f>
        <v>#REF!</v>
      </c>
      <c r="AF28" s="73" t="e">
        <f>SUMIFS(#REF!,#REF!,'FY18 Budget Summary-Funding'!$A28,#REF!,'FY18 Budget Summary-Funding'!AF$4)</f>
        <v>#REF!</v>
      </c>
      <c r="AG28" s="73" t="e">
        <f>SUMIFS(#REF!,#REF!,'FY18 Budget Summary-Funding'!$A28,#REF!,'FY18 Budget Summary-Funding'!AG$4)</f>
        <v>#REF!</v>
      </c>
      <c r="AH28" s="73" t="e">
        <f>SUMIFS(#REF!,#REF!,'FY18 Budget Summary-Funding'!$A28,#REF!,'FY18 Budget Summary-Funding'!AH$4)</f>
        <v>#REF!</v>
      </c>
      <c r="AI28" s="73" t="e">
        <f>SUMIFS(#REF!,#REF!,'FY18 Budget Summary-Funding'!$A28,#REF!,'FY18 Budget Summary-Funding'!AI$4)</f>
        <v>#REF!</v>
      </c>
      <c r="AJ28" s="73" t="e">
        <f>SUMIFS(#REF!,#REF!,'FY18 Budget Summary-Funding'!$A28,#REF!,'FY18 Budget Summary-Funding'!AJ$4)</f>
        <v>#REF!</v>
      </c>
      <c r="AK28" s="73" t="e">
        <f>SUMIFS(#REF!,#REF!,'FY18 Budget Summary-Funding'!$A28,#REF!,'FY18 Budget Summary-Funding'!AK$4)</f>
        <v>#REF!</v>
      </c>
      <c r="AL28" s="73" t="e">
        <f>SUMIFS(#REF!,#REF!,'FY18 Budget Summary-Funding'!$A28,#REF!,'FY18 Budget Summary-Funding'!AL$4)</f>
        <v>#REF!</v>
      </c>
      <c r="AM28" s="73" t="e">
        <f>SUMIFS(#REF!,#REF!,'FY18 Budget Summary-Funding'!$A28,#REF!,'FY18 Budget Summary-Funding'!AM$4)</f>
        <v>#REF!</v>
      </c>
      <c r="AN28" s="73" t="e">
        <f>SUMIFS(#REF!,#REF!,'FY18 Budget Summary-Funding'!$A28,#REF!,'FY18 Budget Summary-Funding'!AN$4)</f>
        <v>#REF!</v>
      </c>
      <c r="AO28" s="73" t="e">
        <f>SUMIFS(#REF!,#REF!,'FY18 Budget Summary-Funding'!$A28,#REF!,'FY18 Budget Summary-Funding'!AO$4)</f>
        <v>#REF!</v>
      </c>
      <c r="AP28" s="73" t="e">
        <f>SUMIFS(#REF!,#REF!,'FY18 Budget Summary-Funding'!$A28,#REF!,'FY18 Budget Summary-Funding'!AP$4)</f>
        <v>#REF!</v>
      </c>
      <c r="AQ28" s="73" t="e">
        <f>SUMIFS(#REF!,#REF!,'FY18 Budget Summary-Funding'!$A28,#REF!,'FY18 Budget Summary-Funding'!AQ$4)</f>
        <v>#REF!</v>
      </c>
      <c r="AR28" s="73" t="e">
        <f>SUMIFS(#REF!,#REF!,'FY18 Budget Summary-Funding'!$A28,#REF!,'FY18 Budget Summary-Funding'!AR$4)</f>
        <v>#REF!</v>
      </c>
      <c r="AS28" s="73" t="e">
        <f>SUMIFS(#REF!,#REF!,'FY18 Budget Summary-Funding'!$A28,#REF!,'FY18 Budget Summary-Funding'!AS$4)</f>
        <v>#REF!</v>
      </c>
      <c r="AT28" s="73" t="e">
        <f>SUMIFS(#REF!,#REF!,'FY18 Budget Summary-Funding'!$A28,#REF!,'FY18 Budget Summary-Funding'!AT$4)</f>
        <v>#REF!</v>
      </c>
      <c r="AU28" s="73" t="e">
        <f>SUMIFS(#REF!,#REF!,'FY18 Budget Summary-Funding'!$A28,#REF!,'FY18 Budget Summary-Funding'!AU$4)</f>
        <v>#REF!</v>
      </c>
      <c r="AV28" s="73" t="e">
        <f>SUMIFS(#REF!,#REF!,'FY18 Budget Summary-Funding'!$A28,#REF!,'FY18 Budget Summary-Funding'!AV$4)</f>
        <v>#REF!</v>
      </c>
      <c r="AW28" s="73" t="e">
        <f>SUMIFS(#REF!,#REF!,'FY18 Budget Summary-Funding'!$A28,#REF!,'FY18 Budget Summary-Funding'!AW$4)</f>
        <v>#REF!</v>
      </c>
      <c r="AX28" s="73" t="e">
        <f>SUMIFS(#REF!,#REF!,'FY18 Budget Summary-Funding'!$A28,#REF!,'FY18 Budget Summary-Funding'!AX$4)</f>
        <v>#REF!</v>
      </c>
      <c r="AY28" s="73" t="e">
        <f>SUMIFS(#REF!,#REF!,'FY18 Budget Summary-Funding'!$A28,#REF!,'FY18 Budget Summary-Funding'!AY$4)</f>
        <v>#REF!</v>
      </c>
      <c r="AZ28" s="73" t="e">
        <f>SUMIFS(#REF!,#REF!,'FY18 Budget Summary-Funding'!$A28,#REF!,'FY18 Budget Summary-Funding'!AZ$4)</f>
        <v>#REF!</v>
      </c>
      <c r="BA28" s="73" t="e">
        <f>SUMIFS(#REF!,#REF!,'FY18 Budget Summary-Funding'!$A28,#REF!,'FY18 Budget Summary-Funding'!BA$4)</f>
        <v>#REF!</v>
      </c>
      <c r="BB28" s="73" t="e">
        <f>SUMIFS(#REF!,#REF!,'FY18 Budget Summary-Funding'!$A28,#REF!,'FY18 Budget Summary-Funding'!BB$4)</f>
        <v>#REF!</v>
      </c>
      <c r="BC28" s="73" t="e">
        <f>SUMIFS(#REF!,#REF!,'FY18 Budget Summary-Funding'!$A28,#REF!,'FY18 Budget Summary-Funding'!BC$4)</f>
        <v>#REF!</v>
      </c>
      <c r="BD28" s="73" t="e">
        <f>SUMIFS(#REF!,#REF!,'FY18 Budget Summary-Funding'!$A28,#REF!,'FY18 Budget Summary-Funding'!BD$4)</f>
        <v>#REF!</v>
      </c>
      <c r="BE28" s="73" t="e">
        <f>SUMIFS(#REF!,#REF!,'FY18 Budget Summary-Funding'!$A28,#REF!,'FY18 Budget Summary-Funding'!BE$4)</f>
        <v>#REF!</v>
      </c>
      <c r="BF28" s="73" t="e">
        <f>SUMIFS(#REF!,#REF!,'FY18 Budget Summary-Funding'!$A28,#REF!,'FY18 Budget Summary-Funding'!BF$4)</f>
        <v>#REF!</v>
      </c>
      <c r="BG28" s="73" t="e">
        <f>SUMIFS(#REF!,#REF!,'FY18 Budget Summary-Funding'!$A28,#REF!,'FY18 Budget Summary-Funding'!BG$4)</f>
        <v>#REF!</v>
      </c>
      <c r="BH28" s="73" t="e">
        <f>SUMIFS(#REF!,#REF!,'FY18 Budget Summary-Funding'!$A28,#REF!,'FY18 Budget Summary-Funding'!BH$4)</f>
        <v>#REF!</v>
      </c>
      <c r="BI28" s="73" t="e">
        <f>SUMIFS(#REF!,#REF!,'FY18 Budget Summary-Funding'!$A28,#REF!,'FY18 Budget Summary-Funding'!BI$4)</f>
        <v>#REF!</v>
      </c>
      <c r="BJ28" s="73" t="e">
        <f>SUMIFS(#REF!,#REF!,'FY18 Budget Summary-Funding'!$A28,#REF!,'FY18 Budget Summary-Funding'!BJ$4)</f>
        <v>#REF!</v>
      </c>
      <c r="BK28" s="73" t="e">
        <f>SUMIFS(#REF!,#REF!,'FY18 Budget Summary-Funding'!$A28,#REF!,'FY18 Budget Summary-Funding'!BK$4)</f>
        <v>#REF!</v>
      </c>
      <c r="BL28" s="73" t="e">
        <f>SUMIFS(#REF!,#REF!,'FY18 Budget Summary-Funding'!$A28,#REF!,'FY18 Budget Summary-Funding'!BL$4)</f>
        <v>#REF!</v>
      </c>
      <c r="BM28" s="73" t="e">
        <f>SUMIFS(#REF!,#REF!,'FY18 Budget Summary-Funding'!$A28,#REF!,'FY18 Budget Summary-Funding'!BM$4)</f>
        <v>#REF!</v>
      </c>
      <c r="BN28" s="73" t="e">
        <f>SUMIFS(#REF!,#REF!,'FY18 Budget Summary-Funding'!$A28,#REF!,'FY18 Budget Summary-Funding'!BN$4)</f>
        <v>#REF!</v>
      </c>
      <c r="BO28" s="73" t="e">
        <f>SUMIFS(#REF!,#REF!,'FY18 Budget Summary-Funding'!$A28,#REF!,'FY18 Budget Summary-Funding'!BO$4)</f>
        <v>#REF!</v>
      </c>
      <c r="BP28" s="73" t="e">
        <f>SUMIFS(#REF!,#REF!,'FY18 Budget Summary-Funding'!$A28,#REF!,'FY18 Budget Summary-Funding'!BP$4)</f>
        <v>#REF!</v>
      </c>
      <c r="BQ28" s="73" t="e">
        <f>SUMIFS(#REF!,#REF!,'FY18 Budget Summary-Funding'!$A28,#REF!,'FY18 Budget Summary-Funding'!BQ$4)</f>
        <v>#REF!</v>
      </c>
      <c r="BR28" s="73" t="e">
        <f>SUMIFS(#REF!,#REF!,'FY18 Budget Summary-Funding'!$A28,#REF!,'FY18 Budget Summary-Funding'!BR$4)</f>
        <v>#REF!</v>
      </c>
      <c r="BS28" s="73" t="e">
        <f>SUMIFS(#REF!,#REF!,'FY18 Budget Summary-Funding'!$A28,#REF!,'FY18 Budget Summary-Funding'!BS$4)</f>
        <v>#REF!</v>
      </c>
      <c r="BT28" s="73" t="e">
        <f>SUMIFS(#REF!,#REF!,'FY18 Budget Summary-Funding'!$A28,#REF!,'FY18 Budget Summary-Funding'!BT$4)</f>
        <v>#REF!</v>
      </c>
      <c r="BU28" s="73" t="e">
        <f>SUMIFS(#REF!,#REF!,'FY18 Budget Summary-Funding'!$A28,#REF!,'FY18 Budget Summary-Funding'!BU$4)</f>
        <v>#REF!</v>
      </c>
      <c r="BV28" s="73" t="e">
        <f>SUMIFS(#REF!,#REF!,'FY18 Budget Summary-Funding'!$A28,#REF!,'FY18 Budget Summary-Funding'!BV$4)</f>
        <v>#REF!</v>
      </c>
      <c r="BW28" s="73" t="e">
        <f>SUMIFS(#REF!,#REF!,'FY18 Budget Summary-Funding'!$A28,#REF!,'FY18 Budget Summary-Funding'!BW$4)</f>
        <v>#REF!</v>
      </c>
      <c r="BX28" s="73" t="e">
        <f>SUMIFS(#REF!,#REF!,'FY18 Budget Summary-Funding'!$A28,#REF!,'FY18 Budget Summary-Funding'!BX$4)</f>
        <v>#REF!</v>
      </c>
      <c r="BY28" s="73" t="e">
        <f>SUMIFS(#REF!,#REF!,'FY18 Budget Summary-Funding'!$A28,#REF!,'FY18 Budget Summary-Funding'!BY$4)</f>
        <v>#REF!</v>
      </c>
      <c r="BZ28" s="73" t="e">
        <f>SUMIFS(#REF!,#REF!,'FY18 Budget Summary-Funding'!$A28,#REF!,'FY18 Budget Summary-Funding'!BZ$4)</f>
        <v>#REF!</v>
      </c>
      <c r="CA28" s="73" t="e">
        <f>SUMIFS(#REF!,#REF!,'FY18 Budget Summary-Funding'!$A28,#REF!,'FY18 Budget Summary-Funding'!CA$4)</f>
        <v>#REF!</v>
      </c>
      <c r="CB28" s="73" t="e">
        <f>SUMIFS(#REF!,#REF!,'FY18 Budget Summary-Funding'!$A28,#REF!,'FY18 Budget Summary-Funding'!CB$4)</f>
        <v>#REF!</v>
      </c>
      <c r="CC28" s="73" t="e">
        <f>SUMIFS(#REF!,#REF!,'FY18 Budget Summary-Funding'!$A28,#REF!,'FY18 Budget Summary-Funding'!CC$4)</f>
        <v>#REF!</v>
      </c>
      <c r="CD28" s="73" t="e">
        <f>SUMIFS(#REF!,#REF!,'FY18 Budget Summary-Funding'!$A28,#REF!,'FY18 Budget Summary-Funding'!CD$4)</f>
        <v>#REF!</v>
      </c>
      <c r="CE28" s="73" t="e">
        <f>SUMIFS(#REF!,#REF!,'FY18 Budget Summary-Funding'!$A28,#REF!,'FY18 Budget Summary-Funding'!CE$4)</f>
        <v>#REF!</v>
      </c>
      <c r="CF28" s="73" t="e">
        <f>SUMIFS(#REF!,#REF!,'FY18 Budget Summary-Funding'!$A28,#REF!,'FY18 Budget Summary-Funding'!CF$4)</f>
        <v>#REF!</v>
      </c>
      <c r="CG28" s="73" t="e">
        <f>SUMIFS(#REF!,#REF!,'FY18 Budget Summary-Funding'!$A28,#REF!,'FY18 Budget Summary-Funding'!CG$4)</f>
        <v>#REF!</v>
      </c>
      <c r="CH28" s="73" t="e">
        <f>SUMIFS(#REF!,#REF!,'FY18 Budget Summary-Funding'!$A28,#REF!,'FY18 Budget Summary-Funding'!CH$4)</f>
        <v>#REF!</v>
      </c>
      <c r="CI28" s="73" t="e">
        <f>SUMIFS(#REF!,#REF!,'FY18 Budget Summary-Funding'!$A28,#REF!,'FY18 Budget Summary-Funding'!CI$4)</f>
        <v>#REF!</v>
      </c>
      <c r="CJ28" s="73" t="e">
        <f>SUMIFS(#REF!,#REF!,'FY18 Budget Summary-Funding'!$A28,#REF!,'FY18 Budget Summary-Funding'!CJ$4)</f>
        <v>#REF!</v>
      </c>
      <c r="CK28" s="17" t="e">
        <f t="shared" si="37"/>
        <v>#REF!</v>
      </c>
      <c r="CL28" s="28"/>
      <c r="CM28" s="17"/>
      <c r="CN28" s="17"/>
      <c r="CO28" s="17"/>
      <c r="CP28" s="17"/>
      <c r="CQ28" s="16"/>
      <c r="CR28" s="17">
        <v>0</v>
      </c>
      <c r="CS28" s="17"/>
      <c r="CT28" s="17"/>
      <c r="CU28" s="17">
        <f t="shared" si="38"/>
        <v>0</v>
      </c>
    </row>
    <row r="29" spans="1:99" s="2" customFormat="1" ht="17.25" x14ac:dyDescent="0.3">
      <c r="A29" s="7" t="s">
        <v>308</v>
      </c>
      <c r="B29"/>
      <c r="C29" s="126" t="e">
        <f>SUM(C20:C28)</f>
        <v>#REF!</v>
      </c>
      <c r="D29" s="40"/>
      <c r="E29" s="126">
        <f>SUM(E20:E28)</f>
        <v>14265307</v>
      </c>
      <c r="F29" s="40"/>
      <c r="G29" s="126" t="e">
        <f>SUM(G20:G28)</f>
        <v>#REF!</v>
      </c>
      <c r="H29" s="117"/>
      <c r="I29" s="130" t="e">
        <f t="shared" si="34"/>
        <v>#REF!</v>
      </c>
      <c r="J29" s="119"/>
      <c r="K29" s="126">
        <f>SUM(K20:K28)</f>
        <v>12167944</v>
      </c>
      <c r="L29" s="40"/>
      <c r="M29" s="126">
        <f>SUM(M20:M28)</f>
        <v>-2097363</v>
      </c>
      <c r="N29" s="40"/>
      <c r="O29" s="130">
        <f t="shared" si="35"/>
        <v>-0.15</v>
      </c>
      <c r="P29" s="40"/>
      <c r="Q29"/>
      <c r="R29" s="43">
        <f>SUM(R20:R28)</f>
        <v>0</v>
      </c>
      <c r="S29" s="15"/>
      <c r="T29" s="14" t="e">
        <f>I29/C29</f>
        <v>#REF!</v>
      </c>
      <c r="U29" s="15"/>
      <c r="V29" s="7"/>
      <c r="W29" s="48" t="e">
        <f t="shared" ref="W29:BO29" si="52">SUM(W20:W28)</f>
        <v>#REF!</v>
      </c>
      <c r="X29" s="25" t="e">
        <f t="shared" si="52"/>
        <v>#REF!</v>
      </c>
      <c r="Y29" s="13" t="e">
        <f t="shared" si="52"/>
        <v>#REF!</v>
      </c>
      <c r="Z29" s="13" t="e">
        <f t="shared" si="52"/>
        <v>#REF!</v>
      </c>
      <c r="AA29" s="13" t="e">
        <f t="shared" si="52"/>
        <v>#REF!</v>
      </c>
      <c r="AB29" s="13" t="e">
        <f t="shared" si="52"/>
        <v>#REF!</v>
      </c>
      <c r="AC29" s="13" t="e">
        <f t="shared" si="52"/>
        <v>#REF!</v>
      </c>
      <c r="AD29" s="13" t="e">
        <f t="shared" si="52"/>
        <v>#REF!</v>
      </c>
      <c r="AE29" s="13" t="e">
        <f t="shared" si="52"/>
        <v>#REF!</v>
      </c>
      <c r="AF29" s="13" t="e">
        <f t="shared" si="52"/>
        <v>#REF!</v>
      </c>
      <c r="AG29" s="13" t="e">
        <f t="shared" si="52"/>
        <v>#REF!</v>
      </c>
      <c r="AH29" s="13" t="e">
        <f t="shared" si="52"/>
        <v>#REF!</v>
      </c>
      <c r="AI29" s="13" t="e">
        <f t="shared" si="52"/>
        <v>#REF!</v>
      </c>
      <c r="AJ29" s="13" t="e">
        <f t="shared" si="52"/>
        <v>#REF!</v>
      </c>
      <c r="AK29" s="13" t="e">
        <f t="shared" si="52"/>
        <v>#REF!</v>
      </c>
      <c r="AL29" s="13" t="e">
        <f t="shared" si="52"/>
        <v>#REF!</v>
      </c>
      <c r="AM29" s="13" t="e">
        <f t="shared" si="52"/>
        <v>#REF!</v>
      </c>
      <c r="AN29" s="13" t="e">
        <f t="shared" si="52"/>
        <v>#REF!</v>
      </c>
      <c r="AO29" s="13" t="e">
        <f t="shared" si="52"/>
        <v>#REF!</v>
      </c>
      <c r="AP29" s="13" t="e">
        <f t="shared" si="52"/>
        <v>#REF!</v>
      </c>
      <c r="AQ29" s="13" t="e">
        <f t="shared" si="52"/>
        <v>#REF!</v>
      </c>
      <c r="AR29" s="13" t="e">
        <f t="shared" si="52"/>
        <v>#REF!</v>
      </c>
      <c r="AS29" s="13" t="e">
        <f t="shared" si="52"/>
        <v>#REF!</v>
      </c>
      <c r="AT29" s="13" t="e">
        <f t="shared" si="52"/>
        <v>#REF!</v>
      </c>
      <c r="AU29" s="13" t="e">
        <f t="shared" si="52"/>
        <v>#REF!</v>
      </c>
      <c r="AV29" s="13" t="e">
        <f t="shared" si="52"/>
        <v>#REF!</v>
      </c>
      <c r="AW29" s="13" t="e">
        <f t="shared" si="52"/>
        <v>#REF!</v>
      </c>
      <c r="AX29" s="13" t="e">
        <f t="shared" si="52"/>
        <v>#REF!</v>
      </c>
      <c r="AY29" s="13" t="e">
        <f t="shared" si="52"/>
        <v>#REF!</v>
      </c>
      <c r="AZ29" s="13" t="e">
        <f t="shared" si="52"/>
        <v>#REF!</v>
      </c>
      <c r="BA29" s="13" t="e">
        <f t="shared" si="52"/>
        <v>#REF!</v>
      </c>
      <c r="BB29" s="13" t="e">
        <f t="shared" si="52"/>
        <v>#REF!</v>
      </c>
      <c r="BC29" s="13" t="e">
        <f t="shared" si="52"/>
        <v>#REF!</v>
      </c>
      <c r="BD29" s="13" t="e">
        <f t="shared" si="52"/>
        <v>#REF!</v>
      </c>
      <c r="BE29" s="13" t="e">
        <f t="shared" si="52"/>
        <v>#REF!</v>
      </c>
      <c r="BF29" s="13" t="e">
        <f t="shared" si="52"/>
        <v>#REF!</v>
      </c>
      <c r="BG29" s="13" t="e">
        <f t="shared" si="52"/>
        <v>#REF!</v>
      </c>
      <c r="BH29" s="13" t="e">
        <f t="shared" si="52"/>
        <v>#REF!</v>
      </c>
      <c r="BI29" s="13" t="e">
        <f t="shared" si="52"/>
        <v>#REF!</v>
      </c>
      <c r="BJ29" s="13" t="e">
        <f t="shared" si="52"/>
        <v>#REF!</v>
      </c>
      <c r="BK29" s="13" t="e">
        <f t="shared" si="52"/>
        <v>#REF!</v>
      </c>
      <c r="BL29" s="13" t="e">
        <f t="shared" si="52"/>
        <v>#REF!</v>
      </c>
      <c r="BM29" s="13" t="e">
        <f t="shared" si="52"/>
        <v>#REF!</v>
      </c>
      <c r="BN29" s="13" t="e">
        <f t="shared" si="52"/>
        <v>#REF!</v>
      </c>
      <c r="BO29" s="13" t="e">
        <f t="shared" si="52"/>
        <v>#REF!</v>
      </c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 t="e">
        <f>SUM(CK20:CK28)</f>
        <v>#REF!</v>
      </c>
      <c r="CL29" s="27"/>
      <c r="CM29" s="25">
        <f t="shared" ref="CM29:CU29" si="53">SUM(CM20:CM28)</f>
        <v>0</v>
      </c>
      <c r="CN29" s="13">
        <f t="shared" si="53"/>
        <v>0</v>
      </c>
      <c r="CO29" s="13">
        <f t="shared" si="53"/>
        <v>0</v>
      </c>
      <c r="CP29" s="13">
        <f t="shared" si="53"/>
        <v>0</v>
      </c>
      <c r="CQ29" s="13">
        <f t="shared" si="53"/>
        <v>0</v>
      </c>
      <c r="CR29" s="13">
        <f t="shared" si="53"/>
        <v>0</v>
      </c>
      <c r="CS29" s="13">
        <f t="shared" si="53"/>
        <v>0</v>
      </c>
      <c r="CT29" s="13">
        <f t="shared" si="53"/>
        <v>0</v>
      </c>
      <c r="CU29" s="13">
        <f t="shared" si="53"/>
        <v>0</v>
      </c>
    </row>
    <row r="30" spans="1:99" ht="15.75" x14ac:dyDescent="0.25">
      <c r="A30" s="6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R30" s="6"/>
      <c r="S30" s="6"/>
      <c r="T30" s="6"/>
      <c r="U30" s="6"/>
      <c r="V30" s="6"/>
      <c r="W30" s="30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28"/>
      <c r="CM30" s="6"/>
      <c r="CN30" s="6"/>
      <c r="CO30" s="6"/>
      <c r="CP30" s="6"/>
      <c r="CQ30" s="6"/>
      <c r="CR30" s="6"/>
      <c r="CS30" s="6"/>
      <c r="CT30" s="6"/>
      <c r="CU30" s="6"/>
    </row>
    <row r="31" spans="1:99" ht="16.5" thickBot="1" x14ac:dyDescent="0.3">
      <c r="A31" s="7" t="s">
        <v>309</v>
      </c>
      <c r="C31" s="127" t="e">
        <f>+C17-C29</f>
        <v>#REF!</v>
      </c>
      <c r="D31" s="40"/>
      <c r="E31" s="127">
        <f>+E17-E29</f>
        <v>137709</v>
      </c>
      <c r="F31" s="40"/>
      <c r="G31" s="128" t="e">
        <f>+C31-E31</f>
        <v>#REF!</v>
      </c>
      <c r="H31" s="115"/>
      <c r="I31" s="130" t="e">
        <f t="shared" si="34"/>
        <v>#REF!</v>
      </c>
      <c r="J31" s="115"/>
      <c r="K31" s="127">
        <f>+K17-K29</f>
        <v>1045398</v>
      </c>
      <c r="L31" s="40"/>
      <c r="M31" s="127">
        <f>+M17-M29</f>
        <v>907689</v>
      </c>
      <c r="N31" s="40"/>
      <c r="O31" s="130">
        <f t="shared" si="35"/>
        <v>6.59</v>
      </c>
      <c r="P31" s="40"/>
      <c r="R31" s="43">
        <f>+R17-R29</f>
        <v>0</v>
      </c>
      <c r="S31" s="6"/>
      <c r="T31" s="46" t="e">
        <f t="shared" ref="T31" si="54">I31/C31</f>
        <v>#REF!</v>
      </c>
      <c r="U31" s="6"/>
      <c r="V31" s="6"/>
      <c r="W31" s="48" t="e">
        <f t="shared" ref="W31:BO31" si="55">+W17-W29</f>
        <v>#REF!</v>
      </c>
      <c r="X31" s="25" t="e">
        <f t="shared" si="55"/>
        <v>#REF!</v>
      </c>
      <c r="Y31" s="13" t="e">
        <f t="shared" si="55"/>
        <v>#REF!</v>
      </c>
      <c r="Z31" s="13" t="e">
        <f t="shared" si="55"/>
        <v>#REF!</v>
      </c>
      <c r="AA31" s="13" t="e">
        <f t="shared" si="55"/>
        <v>#REF!</v>
      </c>
      <c r="AB31" s="13" t="e">
        <f t="shared" si="55"/>
        <v>#REF!</v>
      </c>
      <c r="AC31" s="13" t="e">
        <f t="shared" si="55"/>
        <v>#REF!</v>
      </c>
      <c r="AD31" s="13" t="e">
        <f t="shared" si="55"/>
        <v>#REF!</v>
      </c>
      <c r="AE31" s="13" t="e">
        <f t="shared" si="55"/>
        <v>#REF!</v>
      </c>
      <c r="AF31" s="13" t="e">
        <f t="shared" si="55"/>
        <v>#REF!</v>
      </c>
      <c r="AG31" s="13" t="e">
        <f t="shared" si="55"/>
        <v>#REF!</v>
      </c>
      <c r="AH31" s="13" t="e">
        <f t="shared" si="55"/>
        <v>#REF!</v>
      </c>
      <c r="AI31" s="13" t="e">
        <f t="shared" si="55"/>
        <v>#REF!</v>
      </c>
      <c r="AJ31" s="13" t="e">
        <f t="shared" si="55"/>
        <v>#REF!</v>
      </c>
      <c r="AK31" s="13" t="e">
        <f t="shared" si="55"/>
        <v>#REF!</v>
      </c>
      <c r="AL31" s="13" t="e">
        <f t="shared" si="55"/>
        <v>#REF!</v>
      </c>
      <c r="AM31" s="13" t="e">
        <f t="shared" si="55"/>
        <v>#REF!</v>
      </c>
      <c r="AN31" s="13" t="e">
        <f t="shared" si="55"/>
        <v>#REF!</v>
      </c>
      <c r="AO31" s="13" t="e">
        <f t="shared" si="55"/>
        <v>#REF!</v>
      </c>
      <c r="AP31" s="13" t="e">
        <f t="shared" si="55"/>
        <v>#REF!</v>
      </c>
      <c r="AQ31" s="13" t="e">
        <f t="shared" si="55"/>
        <v>#REF!</v>
      </c>
      <c r="AR31" s="13" t="e">
        <f t="shared" si="55"/>
        <v>#REF!</v>
      </c>
      <c r="AS31" s="13" t="e">
        <f t="shared" si="55"/>
        <v>#REF!</v>
      </c>
      <c r="AT31" s="13" t="e">
        <f t="shared" si="55"/>
        <v>#REF!</v>
      </c>
      <c r="AU31" s="13" t="e">
        <f t="shared" si="55"/>
        <v>#REF!</v>
      </c>
      <c r="AV31" s="13" t="e">
        <f t="shared" si="55"/>
        <v>#REF!</v>
      </c>
      <c r="AW31" s="13" t="e">
        <f t="shared" si="55"/>
        <v>#REF!</v>
      </c>
      <c r="AX31" s="13" t="e">
        <f t="shared" si="55"/>
        <v>#REF!</v>
      </c>
      <c r="AY31" s="13" t="e">
        <f t="shared" si="55"/>
        <v>#REF!</v>
      </c>
      <c r="AZ31" s="13" t="e">
        <f t="shared" si="55"/>
        <v>#REF!</v>
      </c>
      <c r="BA31" s="13" t="e">
        <f t="shared" si="55"/>
        <v>#REF!</v>
      </c>
      <c r="BB31" s="13" t="e">
        <f t="shared" si="55"/>
        <v>#REF!</v>
      </c>
      <c r="BC31" s="13" t="e">
        <f t="shared" si="55"/>
        <v>#REF!</v>
      </c>
      <c r="BD31" s="13" t="e">
        <f t="shared" si="55"/>
        <v>#REF!</v>
      </c>
      <c r="BE31" s="13" t="e">
        <f t="shared" si="55"/>
        <v>#REF!</v>
      </c>
      <c r="BF31" s="13" t="e">
        <f t="shared" si="55"/>
        <v>#REF!</v>
      </c>
      <c r="BG31" s="13" t="e">
        <f t="shared" si="55"/>
        <v>#REF!</v>
      </c>
      <c r="BH31" s="13" t="e">
        <f t="shared" si="55"/>
        <v>#REF!</v>
      </c>
      <c r="BI31" s="13" t="e">
        <f t="shared" si="55"/>
        <v>#REF!</v>
      </c>
      <c r="BJ31" s="13" t="e">
        <f t="shared" si="55"/>
        <v>#REF!</v>
      </c>
      <c r="BK31" s="13" t="e">
        <f t="shared" si="55"/>
        <v>#REF!</v>
      </c>
      <c r="BL31" s="13" t="e">
        <f t="shared" si="55"/>
        <v>#REF!</v>
      </c>
      <c r="BM31" s="13" t="e">
        <f t="shared" si="55"/>
        <v>#REF!</v>
      </c>
      <c r="BN31" s="13" t="e">
        <f t="shared" si="55"/>
        <v>#REF!</v>
      </c>
      <c r="BO31" s="13" t="e">
        <f t="shared" si="55"/>
        <v>#REF!</v>
      </c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 t="e">
        <f>+CK17-CK29</f>
        <v>#REF!</v>
      </c>
      <c r="CL31" s="28"/>
      <c r="CM31" s="25">
        <f t="shared" ref="CM31:CU31" si="56">+CM17-CM29</f>
        <v>0</v>
      </c>
      <c r="CN31" s="13">
        <f t="shared" si="56"/>
        <v>0</v>
      </c>
      <c r="CO31" s="13">
        <f t="shared" si="56"/>
        <v>0</v>
      </c>
      <c r="CP31" s="13">
        <f t="shared" si="56"/>
        <v>0</v>
      </c>
      <c r="CQ31" s="13">
        <f t="shared" si="56"/>
        <v>0</v>
      </c>
      <c r="CR31" s="13">
        <f t="shared" si="56"/>
        <v>0</v>
      </c>
      <c r="CS31" s="13">
        <f t="shared" si="56"/>
        <v>0</v>
      </c>
      <c r="CT31" s="13">
        <f t="shared" si="56"/>
        <v>0</v>
      </c>
      <c r="CU31" s="13">
        <f t="shared" si="56"/>
        <v>0</v>
      </c>
    </row>
    <row r="32" spans="1:99" ht="16.5" thickTop="1" x14ac:dyDescent="0.25">
      <c r="A32" s="6"/>
      <c r="C32" s="3"/>
      <c r="D32" s="3"/>
      <c r="E32" s="3"/>
      <c r="F32" s="3"/>
      <c r="G32" s="120"/>
      <c r="H32" s="3"/>
      <c r="I32" s="3"/>
      <c r="J32" s="3"/>
      <c r="K32" s="3"/>
      <c r="L32" s="3"/>
      <c r="M32" s="3"/>
      <c r="N32" s="3"/>
      <c r="O32" s="3"/>
      <c r="P32" s="3"/>
    </row>
    <row r="33" spans="3:89" x14ac:dyDescent="0.25"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CK33" s="24"/>
    </row>
    <row r="34" spans="3:89" x14ac:dyDescent="0.25"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3:89" x14ac:dyDescent="0.25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3:89" x14ac:dyDescent="0.25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3:89" x14ac:dyDescent="0.25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</sheetData>
  <dataValidations count="2">
    <dataValidation showInputMessage="1" showErrorMessage="1" sqref="W4 CM4 CT4:CU4 CK4"/>
    <dataValidation type="list" allowBlank="1" showInputMessage="1" showErrorMessage="1" sqref="D3:G3">
      <formula1>#REF!</formula1>
    </dataValidation>
  </dataValidations>
  <pageMargins left="0.2" right="0.2" top="0.25" bottom="0.2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tabSelected="1" workbookViewId="0">
      <selection activeCell="D21" sqref="D21"/>
    </sheetView>
  </sheetViews>
  <sheetFormatPr defaultRowHeight="15" x14ac:dyDescent="0.25"/>
  <cols>
    <col min="1" max="1" width="39.42578125" bestFit="1" customWidth="1"/>
    <col min="2" max="2" width="14.85546875" bestFit="1" customWidth="1"/>
    <col min="3" max="3" width="14.42578125" bestFit="1" customWidth="1"/>
    <col min="4" max="4" width="16.85546875" bestFit="1" customWidth="1"/>
    <col min="5" max="5" width="14.42578125" bestFit="1" customWidth="1"/>
    <col min="6" max="8" width="13.7109375" bestFit="1" customWidth="1"/>
    <col min="9" max="12" width="12.5703125" bestFit="1" customWidth="1"/>
    <col min="13" max="14" width="13.7109375" bestFit="1" customWidth="1"/>
    <col min="15" max="15" width="12.5703125" bestFit="1" customWidth="1"/>
    <col min="16" max="16" width="13.7109375" bestFit="1" customWidth="1"/>
    <col min="17" max="17" width="14.42578125" bestFit="1" customWidth="1"/>
    <col min="18" max="19" width="12.5703125" bestFit="1" customWidth="1"/>
    <col min="20" max="21" width="13.7109375" bestFit="1" customWidth="1"/>
    <col min="22" max="22" width="14.42578125" bestFit="1" customWidth="1"/>
    <col min="23" max="23" width="14.85546875" bestFit="1" customWidth="1"/>
  </cols>
  <sheetData>
    <row r="1" spans="1:24" ht="18.75" x14ac:dyDescent="0.3">
      <c r="A1" s="22" t="s">
        <v>152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</row>
    <row r="2" spans="1:24" ht="18.75" x14ac:dyDescent="0.3">
      <c r="A2" s="165" t="s">
        <v>338</v>
      </c>
      <c r="B2" s="165"/>
      <c r="C2" s="145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</row>
    <row r="3" spans="1:24" ht="18.75" x14ac:dyDescent="0.3">
      <c r="A3" s="22" t="s">
        <v>293</v>
      </c>
      <c r="B3" s="23"/>
      <c r="C3" s="55"/>
      <c r="D3" s="55"/>
      <c r="E3" s="55"/>
      <c r="F3" s="55"/>
      <c r="G3" s="55"/>
      <c r="H3" s="55"/>
      <c r="I3" s="55"/>
      <c r="J3" s="56"/>
      <c r="K3" s="56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</row>
    <row r="4" spans="1:24" ht="15.75" x14ac:dyDescent="0.25">
      <c r="A4" s="7"/>
      <c r="B4" s="7"/>
      <c r="C4" s="166" t="s">
        <v>339</v>
      </c>
      <c r="D4" s="167"/>
      <c r="E4" s="167"/>
      <c r="F4" s="167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8"/>
    </row>
    <row r="5" spans="1:24" ht="75" x14ac:dyDescent="0.3">
      <c r="A5" s="96" t="s">
        <v>351</v>
      </c>
      <c r="B5" s="97" t="s">
        <v>340</v>
      </c>
      <c r="C5" s="87" t="s">
        <v>155</v>
      </c>
      <c r="D5" s="87" t="s">
        <v>166</v>
      </c>
      <c r="E5" s="87" t="s">
        <v>172</v>
      </c>
      <c r="F5" s="91" t="s">
        <v>180</v>
      </c>
      <c r="G5" s="91" t="s">
        <v>327</v>
      </c>
      <c r="H5" s="91" t="s">
        <v>329</v>
      </c>
      <c r="I5" s="91" t="s">
        <v>328</v>
      </c>
      <c r="J5" s="91" t="s">
        <v>200</v>
      </c>
      <c r="K5" s="91" t="s">
        <v>201</v>
      </c>
      <c r="L5" s="87" t="s">
        <v>206</v>
      </c>
      <c r="M5" s="87" t="s">
        <v>269</v>
      </c>
      <c r="N5" s="91" t="s">
        <v>330</v>
      </c>
      <c r="O5" s="87" t="s">
        <v>224</v>
      </c>
      <c r="P5" s="154" t="s">
        <v>331</v>
      </c>
      <c r="Q5" s="155" t="s">
        <v>332</v>
      </c>
      <c r="R5" s="155" t="s">
        <v>333</v>
      </c>
      <c r="S5" s="155" t="s">
        <v>334</v>
      </c>
      <c r="T5" s="155" t="s">
        <v>335</v>
      </c>
      <c r="U5" s="155" t="s">
        <v>336</v>
      </c>
      <c r="V5" s="91" t="s">
        <v>254</v>
      </c>
      <c r="W5" s="87" t="s">
        <v>11</v>
      </c>
      <c r="X5" s="81"/>
    </row>
    <row r="6" spans="1:24" ht="15.75" x14ac:dyDescent="0.25">
      <c r="A6" s="31" t="s">
        <v>349</v>
      </c>
      <c r="B6" s="139">
        <f>W6</f>
        <v>574999.99769999995</v>
      </c>
      <c r="C6" s="142" t="s">
        <v>354</v>
      </c>
      <c r="D6" s="142" t="s">
        <v>354</v>
      </c>
      <c r="E6" s="142" t="s">
        <v>354</v>
      </c>
      <c r="F6" s="142" t="s">
        <v>354</v>
      </c>
      <c r="G6" s="142" t="s">
        <v>354</v>
      </c>
      <c r="H6" s="142" t="s">
        <v>354</v>
      </c>
      <c r="I6" s="142" t="s">
        <v>354</v>
      </c>
      <c r="J6" s="142" t="s">
        <v>354</v>
      </c>
      <c r="K6" s="142" t="s">
        <v>354</v>
      </c>
      <c r="L6" s="142" t="s">
        <v>354</v>
      </c>
      <c r="M6" s="142" t="s">
        <v>354</v>
      </c>
      <c r="N6" s="142" t="s">
        <v>354</v>
      </c>
      <c r="O6" s="142" t="s">
        <v>354</v>
      </c>
      <c r="P6" s="142" t="s">
        <v>354</v>
      </c>
      <c r="Q6" s="142" t="s">
        <v>354</v>
      </c>
      <c r="R6" s="142" t="s">
        <v>354</v>
      </c>
      <c r="S6" s="142" t="s">
        <v>354</v>
      </c>
      <c r="T6" s="142" t="s">
        <v>354</v>
      </c>
      <c r="U6" s="147">
        <v>574999.99769999995</v>
      </c>
      <c r="V6" s="142" t="s">
        <v>354</v>
      </c>
      <c r="W6" s="143">
        <f t="shared" ref="W6:W17" si="0">SUM(C6:V6)</f>
        <v>574999.99769999995</v>
      </c>
      <c r="X6" s="28"/>
    </row>
    <row r="7" spans="1:24" ht="15.75" x14ac:dyDescent="0.25">
      <c r="A7" s="31" t="s">
        <v>277</v>
      </c>
      <c r="B7" s="139">
        <f t="shared" ref="B7:B17" si="1">W7</f>
        <v>304166.66544999997</v>
      </c>
      <c r="C7" s="142" t="s">
        <v>354</v>
      </c>
      <c r="D7" s="142" t="s">
        <v>354</v>
      </c>
      <c r="E7" s="142" t="s">
        <v>354</v>
      </c>
      <c r="F7" s="142" t="s">
        <v>354</v>
      </c>
      <c r="G7" s="142" t="s">
        <v>354</v>
      </c>
      <c r="H7" s="147">
        <v>304166.66544999997</v>
      </c>
      <c r="I7" s="142" t="s">
        <v>354</v>
      </c>
      <c r="J7" s="142" t="s">
        <v>354</v>
      </c>
      <c r="K7" s="142" t="s">
        <v>354</v>
      </c>
      <c r="L7" s="142" t="s">
        <v>354</v>
      </c>
      <c r="M7" s="142" t="s">
        <v>354</v>
      </c>
      <c r="N7" s="142" t="s">
        <v>354</v>
      </c>
      <c r="O7" s="142" t="s">
        <v>354</v>
      </c>
      <c r="P7" s="142" t="s">
        <v>354</v>
      </c>
      <c r="Q7" s="142" t="s">
        <v>354</v>
      </c>
      <c r="R7" s="142" t="s">
        <v>354</v>
      </c>
      <c r="S7" s="142" t="s">
        <v>354</v>
      </c>
      <c r="T7" s="142" t="s">
        <v>354</v>
      </c>
      <c r="U7" s="142" t="s">
        <v>354</v>
      </c>
      <c r="V7" s="142" t="s">
        <v>354</v>
      </c>
      <c r="W7" s="143">
        <f t="shared" si="0"/>
        <v>304166.66544999997</v>
      </c>
      <c r="X7" s="28"/>
    </row>
    <row r="8" spans="1:24" ht="15.75" x14ac:dyDescent="0.25">
      <c r="A8" s="31" t="s">
        <v>326</v>
      </c>
      <c r="B8" s="139">
        <f t="shared" si="1"/>
        <v>383333.33179999999</v>
      </c>
      <c r="C8" s="142" t="s">
        <v>354</v>
      </c>
      <c r="D8" s="142" t="s">
        <v>354</v>
      </c>
      <c r="E8" s="142" t="s">
        <v>354</v>
      </c>
      <c r="F8" s="142" t="s">
        <v>354</v>
      </c>
      <c r="G8" s="142" t="s">
        <v>354</v>
      </c>
      <c r="H8" s="142" t="s">
        <v>354</v>
      </c>
      <c r="I8" s="142" t="s">
        <v>354</v>
      </c>
      <c r="J8" s="142" t="s">
        <v>354</v>
      </c>
      <c r="K8" s="142" t="s">
        <v>354</v>
      </c>
      <c r="L8" s="142" t="s">
        <v>354</v>
      </c>
      <c r="M8" s="142" t="s">
        <v>354</v>
      </c>
      <c r="N8" s="142" t="s">
        <v>354</v>
      </c>
      <c r="O8" s="142" t="s">
        <v>354</v>
      </c>
      <c r="P8" s="147">
        <v>383333.33179999999</v>
      </c>
      <c r="Q8" s="142" t="s">
        <v>354</v>
      </c>
      <c r="R8" s="142" t="s">
        <v>354</v>
      </c>
      <c r="S8" s="142" t="s">
        <v>354</v>
      </c>
      <c r="T8" s="142" t="s">
        <v>354</v>
      </c>
      <c r="U8" s="142" t="s">
        <v>354</v>
      </c>
      <c r="V8" s="142" t="s">
        <v>354</v>
      </c>
      <c r="W8" s="143">
        <f t="shared" si="0"/>
        <v>383333.33179999999</v>
      </c>
      <c r="X8" s="28"/>
    </row>
    <row r="9" spans="1:24" ht="15.75" x14ac:dyDescent="0.25">
      <c r="A9" s="31" t="s">
        <v>278</v>
      </c>
      <c r="B9" s="139">
        <f t="shared" si="1"/>
        <v>208333.33249999999</v>
      </c>
      <c r="C9" s="148" t="s">
        <v>354</v>
      </c>
      <c r="D9" s="142" t="s">
        <v>354</v>
      </c>
      <c r="E9" s="142" t="s">
        <v>354</v>
      </c>
      <c r="F9" s="142" t="s">
        <v>354</v>
      </c>
      <c r="G9" s="147">
        <v>208333.33249999999</v>
      </c>
      <c r="H9" s="142" t="s">
        <v>354</v>
      </c>
      <c r="I9" s="142" t="s">
        <v>354</v>
      </c>
      <c r="J9" s="142" t="s">
        <v>354</v>
      </c>
      <c r="K9" s="142" t="s">
        <v>354</v>
      </c>
      <c r="L9" s="142" t="s">
        <v>354</v>
      </c>
      <c r="M9" s="142" t="s">
        <v>354</v>
      </c>
      <c r="N9" s="142" t="s">
        <v>354</v>
      </c>
      <c r="O9" s="142" t="s">
        <v>354</v>
      </c>
      <c r="P9" s="142" t="s">
        <v>354</v>
      </c>
      <c r="Q9" s="142" t="s">
        <v>354</v>
      </c>
      <c r="R9" s="142" t="s">
        <v>354</v>
      </c>
      <c r="S9" s="142" t="s">
        <v>354</v>
      </c>
      <c r="T9" s="142" t="s">
        <v>354</v>
      </c>
      <c r="U9" s="142" t="s">
        <v>354</v>
      </c>
      <c r="V9" s="142" t="s">
        <v>354</v>
      </c>
      <c r="W9" s="143">
        <f t="shared" si="0"/>
        <v>208333.33249999999</v>
      </c>
      <c r="X9" s="28"/>
    </row>
    <row r="10" spans="1:24" ht="15.75" x14ac:dyDescent="0.25">
      <c r="A10" s="31" t="s">
        <v>279</v>
      </c>
      <c r="B10" s="139">
        <f t="shared" si="1"/>
        <v>291666.6655</v>
      </c>
      <c r="C10" s="142" t="s">
        <v>354</v>
      </c>
      <c r="D10" s="142" t="s">
        <v>354</v>
      </c>
      <c r="E10" s="142" t="s">
        <v>354</v>
      </c>
      <c r="F10" s="142" t="s">
        <v>354</v>
      </c>
      <c r="G10" s="142" t="s">
        <v>354</v>
      </c>
      <c r="H10" s="142" t="s">
        <v>354</v>
      </c>
      <c r="I10" s="142" t="s">
        <v>354</v>
      </c>
      <c r="J10" s="142" t="s">
        <v>354</v>
      </c>
      <c r="K10" s="142" t="s">
        <v>354</v>
      </c>
      <c r="L10" s="142" t="s">
        <v>354</v>
      </c>
      <c r="M10" s="147">
        <v>291666.6655</v>
      </c>
      <c r="N10" s="142" t="s">
        <v>354</v>
      </c>
      <c r="O10" s="142" t="s">
        <v>354</v>
      </c>
      <c r="P10" s="142" t="s">
        <v>354</v>
      </c>
      <c r="Q10" s="142" t="s">
        <v>354</v>
      </c>
      <c r="R10" s="142" t="s">
        <v>354</v>
      </c>
      <c r="S10" s="142" t="s">
        <v>354</v>
      </c>
      <c r="T10" s="142" t="s">
        <v>354</v>
      </c>
      <c r="U10" s="142" t="s">
        <v>354</v>
      </c>
      <c r="V10" s="142" t="s">
        <v>354</v>
      </c>
      <c r="W10" s="143">
        <f t="shared" si="0"/>
        <v>291666.6655</v>
      </c>
      <c r="X10" s="28"/>
    </row>
    <row r="11" spans="1:24" ht="15.75" x14ac:dyDescent="0.25">
      <c r="A11" s="31" t="s">
        <v>348</v>
      </c>
      <c r="B11" s="139">
        <f t="shared" si="1"/>
        <v>266666.66560000001</v>
      </c>
      <c r="C11" s="142" t="s">
        <v>354</v>
      </c>
      <c r="D11" s="142" t="s">
        <v>354</v>
      </c>
      <c r="E11" s="142" t="s">
        <v>354</v>
      </c>
      <c r="F11" s="142" t="s">
        <v>354</v>
      </c>
      <c r="G11" s="142" t="s">
        <v>354</v>
      </c>
      <c r="H11" s="142" t="s">
        <v>354</v>
      </c>
      <c r="I11" s="142" t="s">
        <v>354</v>
      </c>
      <c r="J11" s="142" t="s">
        <v>354</v>
      </c>
      <c r="K11" s="142" t="s">
        <v>354</v>
      </c>
      <c r="L11" s="142" t="s">
        <v>354</v>
      </c>
      <c r="M11" s="147" t="s">
        <v>354</v>
      </c>
      <c r="N11" s="142">
        <v>266666.66560000001</v>
      </c>
      <c r="O11" s="142" t="s">
        <v>354</v>
      </c>
      <c r="P11" s="142" t="s">
        <v>354</v>
      </c>
      <c r="Q11" s="142" t="s">
        <v>354</v>
      </c>
      <c r="R11" s="142" t="s">
        <v>354</v>
      </c>
      <c r="S11" s="142" t="s">
        <v>354</v>
      </c>
      <c r="T11" s="142" t="s">
        <v>354</v>
      </c>
      <c r="U11" s="142" t="s">
        <v>354</v>
      </c>
      <c r="V11" s="142" t="s">
        <v>354</v>
      </c>
      <c r="W11" s="143">
        <f t="shared" si="0"/>
        <v>266666.66560000001</v>
      </c>
      <c r="X11" s="28"/>
    </row>
    <row r="12" spans="1:24" ht="15.75" x14ac:dyDescent="0.25">
      <c r="A12" s="31" t="s">
        <v>280</v>
      </c>
      <c r="B12" s="139">
        <f t="shared" si="1"/>
        <v>97649.999609399994</v>
      </c>
      <c r="C12" s="142" t="s">
        <v>354</v>
      </c>
      <c r="D12" s="142" t="s">
        <v>354</v>
      </c>
      <c r="E12" s="147">
        <v>97649.999609399994</v>
      </c>
      <c r="F12" s="142" t="s">
        <v>354</v>
      </c>
      <c r="G12" s="142" t="s">
        <v>354</v>
      </c>
      <c r="H12" s="142" t="s">
        <v>354</v>
      </c>
      <c r="I12" s="142" t="s">
        <v>354</v>
      </c>
      <c r="J12" s="142" t="s">
        <v>354</v>
      </c>
      <c r="K12" s="142" t="s">
        <v>354</v>
      </c>
      <c r="L12" s="142" t="s">
        <v>354</v>
      </c>
      <c r="M12" s="142" t="s">
        <v>354</v>
      </c>
      <c r="N12" s="142" t="s">
        <v>354</v>
      </c>
      <c r="O12" s="142" t="s">
        <v>354</v>
      </c>
      <c r="P12" s="142" t="s">
        <v>354</v>
      </c>
      <c r="Q12" s="142" t="s">
        <v>354</v>
      </c>
      <c r="R12" s="142" t="s">
        <v>354</v>
      </c>
      <c r="S12" s="142" t="s">
        <v>354</v>
      </c>
      <c r="T12" s="142" t="s">
        <v>354</v>
      </c>
      <c r="U12" s="142" t="s">
        <v>354</v>
      </c>
      <c r="V12" s="142" t="s">
        <v>354</v>
      </c>
      <c r="W12" s="143">
        <f t="shared" si="0"/>
        <v>97649.999609399994</v>
      </c>
      <c r="X12" s="28"/>
    </row>
    <row r="13" spans="1:24" ht="15.75" x14ac:dyDescent="0.25">
      <c r="A13" s="31" t="s">
        <v>344</v>
      </c>
      <c r="B13" s="139">
        <f t="shared" si="1"/>
        <v>749999.99699999997</v>
      </c>
      <c r="C13" s="142" t="s">
        <v>354</v>
      </c>
      <c r="D13" s="142" t="s">
        <v>354</v>
      </c>
      <c r="E13" s="142" t="s">
        <v>354</v>
      </c>
      <c r="F13" s="142" t="s">
        <v>354</v>
      </c>
      <c r="G13" s="142" t="s">
        <v>354</v>
      </c>
      <c r="H13" s="142" t="s">
        <v>354</v>
      </c>
      <c r="I13" s="142" t="s">
        <v>354</v>
      </c>
      <c r="J13" s="142" t="s">
        <v>354</v>
      </c>
      <c r="K13" s="142" t="s">
        <v>354</v>
      </c>
      <c r="L13" s="142" t="s">
        <v>354</v>
      </c>
      <c r="M13" s="142" t="s">
        <v>354</v>
      </c>
      <c r="N13" s="142" t="s">
        <v>354</v>
      </c>
      <c r="O13" s="142" t="s">
        <v>354</v>
      </c>
      <c r="P13" s="147">
        <v>749999.99699999997</v>
      </c>
      <c r="Q13" s="142" t="s">
        <v>354</v>
      </c>
      <c r="R13" s="142" t="s">
        <v>354</v>
      </c>
      <c r="S13" s="142" t="s">
        <v>354</v>
      </c>
      <c r="T13" s="142" t="s">
        <v>354</v>
      </c>
      <c r="U13" s="142" t="s">
        <v>354</v>
      </c>
      <c r="V13" s="142" t="s">
        <v>354</v>
      </c>
      <c r="W13" s="143">
        <f t="shared" si="0"/>
        <v>749999.99699999997</v>
      </c>
      <c r="X13" s="28"/>
    </row>
    <row r="14" spans="1:24" ht="15.75" x14ac:dyDescent="0.25">
      <c r="A14" s="31" t="s">
        <v>281</v>
      </c>
      <c r="B14" s="139">
        <f t="shared" si="1"/>
        <v>683333.33059999999</v>
      </c>
      <c r="C14" s="142" t="s">
        <v>354</v>
      </c>
      <c r="D14" s="142" t="s">
        <v>354</v>
      </c>
      <c r="E14" s="142" t="s">
        <v>354</v>
      </c>
      <c r="F14" s="147">
        <v>683333.33059999999</v>
      </c>
      <c r="G14" s="142" t="s">
        <v>354</v>
      </c>
      <c r="H14" s="142" t="s">
        <v>354</v>
      </c>
      <c r="I14" s="142" t="s">
        <v>354</v>
      </c>
      <c r="J14" s="142" t="s">
        <v>354</v>
      </c>
      <c r="K14" s="142" t="s">
        <v>354</v>
      </c>
      <c r="L14" s="142" t="s">
        <v>354</v>
      </c>
      <c r="M14" s="142" t="s">
        <v>354</v>
      </c>
      <c r="N14" s="142" t="s">
        <v>354</v>
      </c>
      <c r="O14" s="142" t="s">
        <v>354</v>
      </c>
      <c r="P14" s="142" t="s">
        <v>354</v>
      </c>
      <c r="Q14" s="142" t="s">
        <v>354</v>
      </c>
      <c r="R14" s="142" t="s">
        <v>354</v>
      </c>
      <c r="S14" s="142" t="s">
        <v>354</v>
      </c>
      <c r="T14" s="142" t="s">
        <v>354</v>
      </c>
      <c r="U14" s="142" t="s">
        <v>354</v>
      </c>
      <c r="V14" s="142" t="s">
        <v>354</v>
      </c>
      <c r="W14" s="143">
        <f t="shared" si="0"/>
        <v>683333.33059999999</v>
      </c>
      <c r="X14" s="28"/>
    </row>
    <row r="15" spans="1:24" ht="15.75" x14ac:dyDescent="0.25">
      <c r="A15" s="31" t="s">
        <v>325</v>
      </c>
      <c r="B15" s="139">
        <f t="shared" si="1"/>
        <v>366666.66519999999</v>
      </c>
      <c r="C15" s="142" t="s">
        <v>354</v>
      </c>
      <c r="D15" s="142" t="s">
        <v>354</v>
      </c>
      <c r="E15" s="142" t="s">
        <v>354</v>
      </c>
      <c r="F15" s="142" t="s">
        <v>354</v>
      </c>
      <c r="G15" s="142" t="s">
        <v>354</v>
      </c>
      <c r="H15" s="142" t="s">
        <v>354</v>
      </c>
      <c r="I15" s="142" t="s">
        <v>354</v>
      </c>
      <c r="J15" s="142" t="s">
        <v>354</v>
      </c>
      <c r="K15" s="142" t="s">
        <v>354</v>
      </c>
      <c r="L15" s="142" t="s">
        <v>354</v>
      </c>
      <c r="M15" s="142" t="s">
        <v>354</v>
      </c>
      <c r="N15" s="142" t="s">
        <v>354</v>
      </c>
      <c r="O15" s="142" t="s">
        <v>354</v>
      </c>
      <c r="P15" s="142" t="s">
        <v>354</v>
      </c>
      <c r="Q15" s="142" t="s">
        <v>354</v>
      </c>
      <c r="R15" s="142" t="s">
        <v>354</v>
      </c>
      <c r="S15" s="142" t="s">
        <v>354</v>
      </c>
      <c r="T15" s="147">
        <v>366666.66519999999</v>
      </c>
      <c r="U15" s="142" t="s">
        <v>354</v>
      </c>
      <c r="V15" s="142" t="s">
        <v>354</v>
      </c>
      <c r="W15" s="143">
        <f t="shared" si="0"/>
        <v>366666.66519999999</v>
      </c>
      <c r="X15" s="28"/>
    </row>
    <row r="16" spans="1:24" ht="15.75" x14ac:dyDescent="0.25">
      <c r="A16" s="31" t="s">
        <v>283</v>
      </c>
      <c r="B16" s="139">
        <f t="shared" si="1"/>
        <v>12499.999949999999</v>
      </c>
      <c r="C16" s="142" t="s">
        <v>354</v>
      </c>
      <c r="D16" s="147">
        <v>12499.999949999999</v>
      </c>
      <c r="E16" s="142" t="s">
        <v>354</v>
      </c>
      <c r="F16" s="142" t="s">
        <v>354</v>
      </c>
      <c r="G16" s="142" t="s">
        <v>354</v>
      </c>
      <c r="H16" s="142" t="s">
        <v>354</v>
      </c>
      <c r="I16" s="142" t="s">
        <v>354</v>
      </c>
      <c r="J16" s="142" t="s">
        <v>354</v>
      </c>
      <c r="K16" s="142" t="s">
        <v>354</v>
      </c>
      <c r="L16" s="142" t="s">
        <v>354</v>
      </c>
      <c r="M16" s="142" t="s">
        <v>354</v>
      </c>
      <c r="N16" s="142" t="s">
        <v>354</v>
      </c>
      <c r="O16" s="142" t="s">
        <v>354</v>
      </c>
      <c r="P16" s="142" t="s">
        <v>354</v>
      </c>
      <c r="Q16" s="142" t="s">
        <v>354</v>
      </c>
      <c r="R16" s="142" t="s">
        <v>354</v>
      </c>
      <c r="S16" s="142" t="s">
        <v>354</v>
      </c>
      <c r="T16" s="142" t="s">
        <v>354</v>
      </c>
      <c r="U16" s="142" t="s">
        <v>354</v>
      </c>
      <c r="V16" s="142" t="s">
        <v>354</v>
      </c>
      <c r="W16" s="143">
        <f t="shared" si="0"/>
        <v>12499.999949999999</v>
      </c>
      <c r="X16" s="28"/>
    </row>
    <row r="17" spans="1:24" ht="15.75" x14ac:dyDescent="0.25">
      <c r="A17" s="31" t="s">
        <v>337</v>
      </c>
      <c r="B17" s="139">
        <f t="shared" si="1"/>
        <v>33333.333200000001</v>
      </c>
      <c r="C17" s="142" t="s">
        <v>354</v>
      </c>
      <c r="D17" s="147" t="s">
        <v>354</v>
      </c>
      <c r="E17" s="142" t="s">
        <v>354</v>
      </c>
      <c r="F17" s="142" t="s">
        <v>354</v>
      </c>
      <c r="G17" s="142" t="s">
        <v>354</v>
      </c>
      <c r="H17" s="142" t="s">
        <v>354</v>
      </c>
      <c r="I17" s="142" t="s">
        <v>354</v>
      </c>
      <c r="J17" s="142" t="s">
        <v>354</v>
      </c>
      <c r="K17" s="142" t="s">
        <v>354</v>
      </c>
      <c r="L17" s="142" t="s">
        <v>354</v>
      </c>
      <c r="M17" s="142" t="s">
        <v>354</v>
      </c>
      <c r="N17" s="142" t="s">
        <v>354</v>
      </c>
      <c r="O17" s="142" t="s">
        <v>354</v>
      </c>
      <c r="P17" s="142" t="s">
        <v>354</v>
      </c>
      <c r="Q17" s="142" t="s">
        <v>354</v>
      </c>
      <c r="R17" s="142" t="s">
        <v>354</v>
      </c>
      <c r="S17" s="142">
        <v>33333.333200000001</v>
      </c>
      <c r="T17" s="142" t="s">
        <v>354</v>
      </c>
      <c r="U17" s="142" t="s">
        <v>354</v>
      </c>
      <c r="V17" s="142" t="s">
        <v>354</v>
      </c>
      <c r="W17" s="143">
        <f t="shared" si="0"/>
        <v>33333.333200000001</v>
      </c>
      <c r="X17" s="28"/>
    </row>
    <row r="18" spans="1:24" ht="15.75" x14ac:dyDescent="0.25">
      <c r="A18" s="7" t="s">
        <v>307</v>
      </c>
      <c r="B18" s="138">
        <f>SUM(B6:B17)</f>
        <v>3972649.9841094003</v>
      </c>
      <c r="C18" s="149">
        <f t="shared" ref="C18:V18" si="2">SUM(C6:C16)</f>
        <v>0</v>
      </c>
      <c r="D18" s="149">
        <f t="shared" si="2"/>
        <v>12499.999949999999</v>
      </c>
      <c r="E18" s="149">
        <f t="shared" si="2"/>
        <v>97649.999609399994</v>
      </c>
      <c r="F18" s="149">
        <f t="shared" si="2"/>
        <v>683333.33059999999</v>
      </c>
      <c r="G18" s="149">
        <f t="shared" si="2"/>
        <v>208333.33249999999</v>
      </c>
      <c r="H18" s="149">
        <f t="shared" si="2"/>
        <v>304166.66544999997</v>
      </c>
      <c r="I18" s="149">
        <f t="shared" si="2"/>
        <v>0</v>
      </c>
      <c r="J18" s="149">
        <f t="shared" si="2"/>
        <v>0</v>
      </c>
      <c r="K18" s="149">
        <f t="shared" si="2"/>
        <v>0</v>
      </c>
      <c r="L18" s="149">
        <f t="shared" si="2"/>
        <v>0</v>
      </c>
      <c r="M18" s="149">
        <f t="shared" si="2"/>
        <v>291666.6655</v>
      </c>
      <c r="N18" s="149">
        <f t="shared" si="2"/>
        <v>266666.66560000001</v>
      </c>
      <c r="O18" s="149">
        <f t="shared" si="2"/>
        <v>0</v>
      </c>
      <c r="P18" s="149">
        <f t="shared" si="2"/>
        <v>1133333.3288</v>
      </c>
      <c r="Q18" s="149">
        <f t="shared" si="2"/>
        <v>0</v>
      </c>
      <c r="R18" s="149">
        <f t="shared" si="2"/>
        <v>0</v>
      </c>
      <c r="S18" s="149">
        <f t="shared" si="2"/>
        <v>0</v>
      </c>
      <c r="T18" s="149">
        <f t="shared" si="2"/>
        <v>366666.66519999999</v>
      </c>
      <c r="U18" s="149">
        <f t="shared" si="2"/>
        <v>574999.99769999995</v>
      </c>
      <c r="V18" s="149">
        <f t="shared" si="2"/>
        <v>0</v>
      </c>
      <c r="W18" s="138">
        <f>SUM(W6:W17)</f>
        <v>3972649.9841094003</v>
      </c>
      <c r="X18" s="28"/>
    </row>
    <row r="19" spans="1:24" ht="15.75" x14ac:dyDescent="0.25">
      <c r="A19" s="7"/>
      <c r="B19" s="156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40"/>
      <c r="X19" s="28"/>
    </row>
    <row r="20" spans="1:24" ht="75" x14ac:dyDescent="0.3">
      <c r="A20" s="96" t="s">
        <v>352</v>
      </c>
      <c r="B20" s="156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40"/>
      <c r="X20" s="28"/>
    </row>
    <row r="21" spans="1:24" ht="17.25" x14ac:dyDescent="0.3">
      <c r="A21" s="7" t="s">
        <v>149</v>
      </c>
      <c r="B21" s="138">
        <f>W21</f>
        <v>2833696.4886652138</v>
      </c>
      <c r="C21" s="142">
        <v>246566.832347066</v>
      </c>
      <c r="D21" s="142">
        <v>257558.832303098</v>
      </c>
      <c r="E21" s="142">
        <v>276704.66555984801</v>
      </c>
      <c r="F21" s="142">
        <v>76216.333028467998</v>
      </c>
      <c r="G21" s="142">
        <v>87535.499649858</v>
      </c>
      <c r="H21" s="142">
        <v>188025.99924789599</v>
      </c>
      <c r="I21" s="142">
        <v>99659.832934694001</v>
      </c>
      <c r="J21" s="142">
        <v>82869.333001855994</v>
      </c>
      <c r="K21" s="142">
        <v>123594.832838954</v>
      </c>
      <c r="L21" s="142">
        <v>110725.83289043</v>
      </c>
      <c r="M21" s="142">
        <v>184326.33259602799</v>
      </c>
      <c r="N21" s="142">
        <v>293675.16549196601</v>
      </c>
      <c r="O21" s="142">
        <v>1118.999995524</v>
      </c>
      <c r="P21" s="142">
        <v>206574.83250703398</v>
      </c>
      <c r="Q21" s="142">
        <v>71397.333047744003</v>
      </c>
      <c r="R21" s="142">
        <v>83348.832999937993</v>
      </c>
      <c r="S21" s="142">
        <v>27016.499891934</v>
      </c>
      <c r="T21" s="142">
        <v>168857.83265790198</v>
      </c>
      <c r="U21" s="142">
        <v>87552.666316456001</v>
      </c>
      <c r="V21" s="142">
        <v>160369.99935852</v>
      </c>
      <c r="W21" s="143">
        <f t="shared" ref="W21:W29" si="3">SUM(C21:V21)</f>
        <v>2833696.4886652138</v>
      </c>
      <c r="X21" s="27"/>
    </row>
    <row r="22" spans="1:24" ht="17.25" x14ac:dyDescent="0.3">
      <c r="A22" s="21" t="s">
        <v>0</v>
      </c>
      <c r="B22" s="139">
        <f t="shared" ref="B22:B29" si="4">W22</f>
        <v>292999.99882799998</v>
      </c>
      <c r="C22" s="142">
        <v>6666.6666399999995</v>
      </c>
      <c r="D22" s="142">
        <v>10833.333289999999</v>
      </c>
      <c r="E22" s="142">
        <v>7499.9999699999998</v>
      </c>
      <c r="F22" s="142">
        <v>666.66666399999997</v>
      </c>
      <c r="G22" s="142">
        <v>1249.9999949999999</v>
      </c>
      <c r="H22" s="142">
        <v>5833.33331</v>
      </c>
      <c r="I22" s="142">
        <v>10833.333289999999</v>
      </c>
      <c r="J22" s="142">
        <v>2999.999988</v>
      </c>
      <c r="K22" s="142">
        <v>333.33333199999998</v>
      </c>
      <c r="L22" s="142">
        <v>2083.3333250000001</v>
      </c>
      <c r="M22" s="142">
        <v>8333.3333000000002</v>
      </c>
      <c r="N22" s="161">
        <v>16666.6666</v>
      </c>
      <c r="O22" s="142">
        <v>833.33332999999993</v>
      </c>
      <c r="P22" s="142">
        <v>666.66666399999997</v>
      </c>
      <c r="Q22" s="142">
        <v>54166.666449999997</v>
      </c>
      <c r="R22" s="142">
        <v>2499.9999899999998</v>
      </c>
      <c r="S22" s="142">
        <v>12499.999949999999</v>
      </c>
      <c r="T22" s="142">
        <v>3333.3333199999997</v>
      </c>
      <c r="U22" s="142">
        <v>8333.3333000000002</v>
      </c>
      <c r="V22" s="142">
        <v>136666.66611999998</v>
      </c>
      <c r="W22" s="143">
        <f>SUM(C22:V22)</f>
        <v>292999.99882799998</v>
      </c>
      <c r="X22" s="27"/>
    </row>
    <row r="23" spans="1:24" ht="17.25" x14ac:dyDescent="0.3">
      <c r="A23" s="21" t="s">
        <v>276</v>
      </c>
      <c r="B23" s="139">
        <f t="shared" si="4"/>
        <v>73333.333039999998</v>
      </c>
      <c r="C23" s="142" t="s">
        <v>354</v>
      </c>
      <c r="D23" s="142" t="s">
        <v>354</v>
      </c>
      <c r="E23" s="142" t="s">
        <v>354</v>
      </c>
      <c r="F23" s="142" t="s">
        <v>354</v>
      </c>
      <c r="G23" s="142" t="s">
        <v>354</v>
      </c>
      <c r="H23" s="142" t="s">
        <v>354</v>
      </c>
      <c r="I23" s="142" t="s">
        <v>354</v>
      </c>
      <c r="J23" s="142" t="s">
        <v>354</v>
      </c>
      <c r="K23" s="142" t="s">
        <v>354</v>
      </c>
      <c r="L23" s="142" t="s">
        <v>354</v>
      </c>
      <c r="M23" s="142" t="s">
        <v>354</v>
      </c>
      <c r="N23" s="161" t="s">
        <v>354</v>
      </c>
      <c r="O23" s="142" t="s">
        <v>354</v>
      </c>
      <c r="P23" s="142" t="s">
        <v>354</v>
      </c>
      <c r="Q23" s="142">
        <v>73333.333039999998</v>
      </c>
      <c r="R23" s="142" t="s">
        <v>354</v>
      </c>
      <c r="S23" s="142" t="s">
        <v>354</v>
      </c>
      <c r="T23" s="142" t="s">
        <v>354</v>
      </c>
      <c r="U23" s="142" t="s">
        <v>354</v>
      </c>
      <c r="V23" s="142" t="s">
        <v>354</v>
      </c>
      <c r="W23" s="143">
        <f t="shared" si="3"/>
        <v>73333.333039999998</v>
      </c>
      <c r="X23" s="27"/>
    </row>
    <row r="24" spans="1:24" ht="17.25" x14ac:dyDescent="0.3">
      <c r="A24" s="7" t="s">
        <v>1</v>
      </c>
      <c r="B24" s="139">
        <f t="shared" si="4"/>
        <v>73499.999705999988</v>
      </c>
      <c r="C24" s="142">
        <v>1083.333329</v>
      </c>
      <c r="D24" s="142">
        <v>9999.9999599999992</v>
      </c>
      <c r="E24" s="142">
        <v>10833.333289999999</v>
      </c>
      <c r="F24" s="142">
        <v>1499.999994</v>
      </c>
      <c r="G24" s="142">
        <v>1083.333329</v>
      </c>
      <c r="H24" s="142">
        <v>4166.6666500000001</v>
      </c>
      <c r="I24" s="142">
        <v>1166.6666619999999</v>
      </c>
      <c r="J24" s="142">
        <v>3333.3333199999997</v>
      </c>
      <c r="K24" s="142">
        <v>1666.6666599999999</v>
      </c>
      <c r="L24" s="142">
        <v>2916.666655</v>
      </c>
      <c r="M24" s="142">
        <v>1499.999994</v>
      </c>
      <c r="N24" s="161">
        <v>8333.3333000000002</v>
      </c>
      <c r="O24" s="142">
        <v>10833.333289999999</v>
      </c>
      <c r="P24" s="142">
        <v>2499.9999899999998</v>
      </c>
      <c r="Q24" s="142">
        <v>1083.333329</v>
      </c>
      <c r="R24" s="142">
        <v>1666.6666599999999</v>
      </c>
      <c r="S24" s="142">
        <v>1499.999994</v>
      </c>
      <c r="T24" s="142">
        <v>2499.9999899999998</v>
      </c>
      <c r="U24" s="142">
        <v>3333.3333199999997</v>
      </c>
      <c r="V24" s="142">
        <v>2499.9999899999998</v>
      </c>
      <c r="W24" s="143">
        <f t="shared" si="3"/>
        <v>73499.999705999988</v>
      </c>
      <c r="X24" s="27"/>
    </row>
    <row r="25" spans="1:24" ht="17.25" x14ac:dyDescent="0.3">
      <c r="A25" s="36" t="s">
        <v>2</v>
      </c>
      <c r="B25" s="139">
        <f t="shared" si="4"/>
        <v>23049.999907799993</v>
      </c>
      <c r="C25" s="142">
        <v>333.33333199999998</v>
      </c>
      <c r="D25" s="142">
        <v>2999.999988</v>
      </c>
      <c r="E25" s="142">
        <v>1416.666661</v>
      </c>
      <c r="F25" s="142">
        <v>249.99999899999997</v>
      </c>
      <c r="G25" s="142">
        <v>166.66666599999999</v>
      </c>
      <c r="H25" s="142">
        <v>999.9999959999999</v>
      </c>
      <c r="I25" s="142">
        <v>166.66666599999999</v>
      </c>
      <c r="J25" s="142">
        <v>1333.3333279999999</v>
      </c>
      <c r="K25" s="142">
        <v>249.99999899999997</v>
      </c>
      <c r="L25" s="142">
        <v>333.33333199999998</v>
      </c>
      <c r="M25" s="142">
        <v>1249.9999949999999</v>
      </c>
      <c r="N25" s="161">
        <v>1999.9999919999998</v>
      </c>
      <c r="O25" s="142">
        <v>2499.9999899999998</v>
      </c>
      <c r="P25" s="142">
        <v>583.33333099999993</v>
      </c>
      <c r="Q25" s="142">
        <v>6666.6666399999995</v>
      </c>
      <c r="R25" s="142">
        <v>83.333332999999996</v>
      </c>
      <c r="S25" s="142">
        <v>583.33333099999993</v>
      </c>
      <c r="T25" s="142">
        <v>299.99999879999996</v>
      </c>
      <c r="U25" s="142">
        <v>499.99999799999995</v>
      </c>
      <c r="V25" s="142">
        <v>333.33333199999998</v>
      </c>
      <c r="W25" s="143">
        <f t="shared" si="3"/>
        <v>23049.999907799993</v>
      </c>
      <c r="X25" s="27"/>
    </row>
    <row r="26" spans="1:24" ht="17.25" x14ac:dyDescent="0.3">
      <c r="A26" s="7" t="s">
        <v>274</v>
      </c>
      <c r="B26" s="139">
        <f t="shared" si="4"/>
        <v>547874.99780849996</v>
      </c>
      <c r="C26" s="142">
        <v>9999.9999599999992</v>
      </c>
      <c r="D26" s="142">
        <v>24999.999899999999</v>
      </c>
      <c r="E26" s="142">
        <v>833.33332999999993</v>
      </c>
      <c r="F26" s="142">
        <v>1999.9999919999998</v>
      </c>
      <c r="G26" s="142">
        <v>41.666666499999998</v>
      </c>
      <c r="H26" s="142">
        <v>41666.666499999999</v>
      </c>
      <c r="I26" s="142">
        <v>4999.9999799999996</v>
      </c>
      <c r="J26" s="142">
        <v>23333.33324</v>
      </c>
      <c r="K26" s="142">
        <v>1333.3333279999999</v>
      </c>
      <c r="L26" s="142">
        <v>2499.9999899999998</v>
      </c>
      <c r="M26" s="142">
        <v>4166.6666500000001</v>
      </c>
      <c r="N26" s="161">
        <v>41666.666499999999</v>
      </c>
      <c r="O26" s="142">
        <v>4166.6666500000001</v>
      </c>
      <c r="P26" s="142">
        <v>190333.33257199998</v>
      </c>
      <c r="Q26" s="142">
        <v>6666.6666399999995</v>
      </c>
      <c r="R26" s="142">
        <v>833.33332999999993</v>
      </c>
      <c r="S26" s="142">
        <v>24999.999899999999</v>
      </c>
      <c r="T26" s="142">
        <v>9166.6666299999997</v>
      </c>
      <c r="U26" s="142">
        <v>141666.6661</v>
      </c>
      <c r="V26" s="142">
        <v>12499.999949999999</v>
      </c>
      <c r="W26" s="143">
        <f t="shared" si="3"/>
        <v>547874.99780849996</v>
      </c>
      <c r="X26" s="27"/>
    </row>
    <row r="27" spans="1:24" ht="17.25" x14ac:dyDescent="0.3">
      <c r="A27" s="7" t="s">
        <v>150</v>
      </c>
      <c r="B27" s="139">
        <f t="shared" si="4"/>
        <v>20666.666583999999</v>
      </c>
      <c r="C27" s="142" t="s">
        <v>354</v>
      </c>
      <c r="D27" s="142" t="s">
        <v>354</v>
      </c>
      <c r="E27" s="142" t="s">
        <v>354</v>
      </c>
      <c r="F27" s="142" t="s">
        <v>354</v>
      </c>
      <c r="G27" s="142" t="s">
        <v>354</v>
      </c>
      <c r="H27" s="142" t="s">
        <v>354</v>
      </c>
      <c r="I27" s="142" t="s">
        <v>354</v>
      </c>
      <c r="J27" s="142" t="s">
        <v>354</v>
      </c>
      <c r="K27" s="142" t="s">
        <v>354</v>
      </c>
      <c r="L27" s="142">
        <v>18999.999924</v>
      </c>
      <c r="M27" s="142" t="s">
        <v>354</v>
      </c>
      <c r="N27" s="142" t="s">
        <v>354</v>
      </c>
      <c r="O27" s="142">
        <v>1666.6666599999999</v>
      </c>
      <c r="P27" s="142" t="s">
        <v>354</v>
      </c>
      <c r="Q27" s="142" t="s">
        <v>354</v>
      </c>
      <c r="R27" s="142" t="s">
        <v>354</v>
      </c>
      <c r="S27" s="142" t="s">
        <v>354</v>
      </c>
      <c r="T27" s="142" t="s">
        <v>354</v>
      </c>
      <c r="U27" s="142" t="s">
        <v>354</v>
      </c>
      <c r="V27" s="142" t="s">
        <v>354</v>
      </c>
      <c r="W27" s="143">
        <f t="shared" si="3"/>
        <v>20666.666583999999</v>
      </c>
      <c r="X27" s="27"/>
    </row>
    <row r="28" spans="1:24" ht="15.75" x14ac:dyDescent="0.25">
      <c r="A28" s="36" t="s">
        <v>3</v>
      </c>
      <c r="B28" s="139">
        <f t="shared" si="4"/>
        <v>41333.333167999997</v>
      </c>
      <c r="C28" s="142">
        <v>37999.999847999999</v>
      </c>
      <c r="D28" s="142" t="s">
        <v>354</v>
      </c>
      <c r="E28" s="142" t="s">
        <v>354</v>
      </c>
      <c r="F28" s="142" t="s">
        <v>354</v>
      </c>
      <c r="G28" s="142" t="s">
        <v>354</v>
      </c>
      <c r="H28" s="142" t="s">
        <v>354</v>
      </c>
      <c r="I28" s="142" t="s">
        <v>354</v>
      </c>
      <c r="J28" s="142" t="s">
        <v>354</v>
      </c>
      <c r="K28" s="142" t="s">
        <v>354</v>
      </c>
      <c r="L28" s="142" t="s">
        <v>354</v>
      </c>
      <c r="M28" s="142">
        <v>3333.3333199999997</v>
      </c>
      <c r="N28" s="142" t="s">
        <v>354</v>
      </c>
      <c r="O28" s="142" t="s">
        <v>354</v>
      </c>
      <c r="P28" s="142" t="s">
        <v>354</v>
      </c>
      <c r="Q28" s="142" t="s">
        <v>354</v>
      </c>
      <c r="R28" s="142" t="s">
        <v>354</v>
      </c>
      <c r="S28" s="142" t="s">
        <v>354</v>
      </c>
      <c r="T28" s="142" t="s">
        <v>354</v>
      </c>
      <c r="U28" s="142" t="s">
        <v>354</v>
      </c>
      <c r="V28" s="142" t="s">
        <v>354</v>
      </c>
      <c r="W28" s="143">
        <f t="shared" si="3"/>
        <v>41333.333167999997</v>
      </c>
      <c r="X28" s="28"/>
    </row>
    <row r="29" spans="1:24" ht="15.75" x14ac:dyDescent="0.25">
      <c r="A29" s="125" t="s">
        <v>337</v>
      </c>
      <c r="B29" s="139">
        <f t="shared" si="4"/>
        <v>29166.666549999998</v>
      </c>
      <c r="C29" s="160" t="s">
        <v>354</v>
      </c>
      <c r="D29" s="160" t="s">
        <v>354</v>
      </c>
      <c r="E29" s="142" t="s">
        <v>354</v>
      </c>
      <c r="F29" s="142" t="s">
        <v>354</v>
      </c>
      <c r="G29" s="142" t="s">
        <v>354</v>
      </c>
      <c r="H29" s="142" t="s">
        <v>354</v>
      </c>
      <c r="I29" s="142" t="s">
        <v>354</v>
      </c>
      <c r="J29" s="142" t="s">
        <v>354</v>
      </c>
      <c r="K29" s="142" t="s">
        <v>354</v>
      </c>
      <c r="L29" s="142" t="s">
        <v>354</v>
      </c>
      <c r="M29" s="142" t="s">
        <v>354</v>
      </c>
      <c r="N29" s="142" t="s">
        <v>354</v>
      </c>
      <c r="O29" s="142" t="s">
        <v>354</v>
      </c>
      <c r="P29" s="142" t="s">
        <v>354</v>
      </c>
      <c r="Q29" s="142" t="s">
        <v>354</v>
      </c>
      <c r="R29" s="142" t="s">
        <v>354</v>
      </c>
      <c r="S29" s="142">
        <v>29166.666549999998</v>
      </c>
      <c r="T29" s="142" t="s">
        <v>354</v>
      </c>
      <c r="U29" s="142" t="s">
        <v>354</v>
      </c>
      <c r="V29" s="142" t="s">
        <v>354</v>
      </c>
      <c r="W29" s="143">
        <f t="shared" si="3"/>
        <v>29166.666549999998</v>
      </c>
      <c r="X29" s="28"/>
    </row>
    <row r="30" spans="1:24" ht="17.25" x14ac:dyDescent="0.3">
      <c r="A30" s="7" t="s">
        <v>308</v>
      </c>
      <c r="B30" s="158">
        <f>SUM(B21:B29)</f>
        <v>3935621.4842575137</v>
      </c>
      <c r="C30" s="151">
        <f t="shared" ref="C30:V30" si="5">SUM(C21:C28)</f>
        <v>302650.16545606602</v>
      </c>
      <c r="D30" s="152">
        <f t="shared" si="5"/>
        <v>306392.16544109798</v>
      </c>
      <c r="E30" s="149">
        <f t="shared" si="5"/>
        <v>297287.99881084799</v>
      </c>
      <c r="F30" s="149">
        <f t="shared" si="5"/>
        <v>80632.999677468004</v>
      </c>
      <c r="G30" s="149">
        <f t="shared" si="5"/>
        <v>90077.166306358005</v>
      </c>
      <c r="H30" s="149">
        <f t="shared" si="5"/>
        <v>240692.66570389597</v>
      </c>
      <c r="I30" s="149">
        <f t="shared" si="5"/>
        <v>116826.499532694</v>
      </c>
      <c r="J30" s="149">
        <f t="shared" si="5"/>
        <v>113869.33287785598</v>
      </c>
      <c r="K30" s="149">
        <f t="shared" si="5"/>
        <v>127178.16615795399</v>
      </c>
      <c r="L30" s="149">
        <f t="shared" si="5"/>
        <v>137559.16611642999</v>
      </c>
      <c r="M30" s="149">
        <f t="shared" si="5"/>
        <v>202909.665855028</v>
      </c>
      <c r="N30" s="149">
        <f t="shared" si="5"/>
        <v>362341.83188396599</v>
      </c>
      <c r="O30" s="149">
        <f t="shared" si="5"/>
        <v>21118.999915523997</v>
      </c>
      <c r="P30" s="149">
        <f t="shared" si="5"/>
        <v>400658.16506403394</v>
      </c>
      <c r="Q30" s="149">
        <f t="shared" si="5"/>
        <v>213313.999146744</v>
      </c>
      <c r="R30" s="149">
        <f t="shared" si="5"/>
        <v>88432.166312937989</v>
      </c>
      <c r="S30" s="149">
        <f>SUM(S21:S29)</f>
        <v>95766.499616933987</v>
      </c>
      <c r="T30" s="149">
        <f t="shared" si="5"/>
        <v>184157.83259670198</v>
      </c>
      <c r="U30" s="149">
        <f t="shared" si="5"/>
        <v>241385.99903445601</v>
      </c>
      <c r="V30" s="149">
        <f t="shared" si="5"/>
        <v>312369.99875052</v>
      </c>
      <c r="W30" s="138">
        <f>SUM(W21:W29)</f>
        <v>3935621.4842575137</v>
      </c>
      <c r="X30" s="27"/>
    </row>
    <row r="31" spans="1:24" ht="15.75" x14ac:dyDescent="0.25">
      <c r="A31" s="6"/>
      <c r="B31" s="41"/>
      <c r="C31" s="157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41"/>
      <c r="X31" s="28"/>
    </row>
    <row r="32" spans="1:24" ht="15.75" x14ac:dyDescent="0.25">
      <c r="A32" s="7" t="s">
        <v>309</v>
      </c>
      <c r="B32" s="159">
        <f t="shared" ref="B32:W32" si="6">+B18-B30</f>
        <v>37028.499851886649</v>
      </c>
      <c r="C32" s="151">
        <f t="shared" si="6"/>
        <v>-302650.16545606602</v>
      </c>
      <c r="D32" s="152">
        <f t="shared" si="6"/>
        <v>-293892.16549109796</v>
      </c>
      <c r="E32" s="149">
        <f t="shared" si="6"/>
        <v>-199637.99920144799</v>
      </c>
      <c r="F32" s="149">
        <f t="shared" si="6"/>
        <v>602700.33092253201</v>
      </c>
      <c r="G32" s="149">
        <f t="shared" si="6"/>
        <v>118256.16619364198</v>
      </c>
      <c r="H32" s="149">
        <f t="shared" si="6"/>
        <v>63473.999746104004</v>
      </c>
      <c r="I32" s="149">
        <f t="shared" si="6"/>
        <v>-116826.499532694</v>
      </c>
      <c r="J32" s="149">
        <f t="shared" si="6"/>
        <v>-113869.33287785598</v>
      </c>
      <c r="K32" s="149">
        <f t="shared" si="6"/>
        <v>-127178.16615795399</v>
      </c>
      <c r="L32" s="149">
        <f t="shared" si="6"/>
        <v>-137559.16611642999</v>
      </c>
      <c r="M32" s="149">
        <f t="shared" si="6"/>
        <v>88756.999644972006</v>
      </c>
      <c r="N32" s="149">
        <f t="shared" si="6"/>
        <v>-95675.166283965984</v>
      </c>
      <c r="O32" s="149">
        <f t="shared" si="6"/>
        <v>-21118.999915523997</v>
      </c>
      <c r="P32" s="149">
        <f t="shared" si="6"/>
        <v>732675.16373596608</v>
      </c>
      <c r="Q32" s="149">
        <f t="shared" si="6"/>
        <v>-213313.999146744</v>
      </c>
      <c r="R32" s="149">
        <f t="shared" si="6"/>
        <v>-88432.166312937989</v>
      </c>
      <c r="S32" s="149">
        <f t="shared" si="6"/>
        <v>-95766.499616933987</v>
      </c>
      <c r="T32" s="149">
        <f t="shared" si="6"/>
        <v>182508.83260329801</v>
      </c>
      <c r="U32" s="149">
        <f t="shared" si="6"/>
        <v>333613.99866554397</v>
      </c>
      <c r="V32" s="149">
        <f t="shared" si="6"/>
        <v>-312369.99875052</v>
      </c>
      <c r="W32" s="138">
        <f t="shared" si="6"/>
        <v>37028.499851886649</v>
      </c>
      <c r="X32" s="28"/>
    </row>
    <row r="33" spans="1:23" ht="15.75" x14ac:dyDescent="0.25">
      <c r="A33" s="6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</row>
    <row r="34" spans="1:23" ht="15.75" x14ac:dyDescent="0.25">
      <c r="A34" s="6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24"/>
    </row>
  </sheetData>
  <mergeCells count="2">
    <mergeCell ref="A2:B2"/>
    <mergeCell ref="C4:F4"/>
  </mergeCells>
  <dataValidations count="3">
    <dataValidation type="list" showInputMessage="1" showErrorMessage="1" sqref="V5">
      <formula1>BudgetUnits</formula1>
    </dataValidation>
    <dataValidation showInputMessage="1" showErrorMessage="1" sqref="W5:X5 E5:O5"/>
    <dataValidation type="list" allowBlank="1" showInputMessage="1" showErrorMessage="1" sqref="B3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zoomScaleNormal="100" workbookViewId="0">
      <selection activeCell="B22" sqref="B22"/>
    </sheetView>
  </sheetViews>
  <sheetFormatPr defaultRowHeight="15" x14ac:dyDescent="0.25"/>
  <cols>
    <col min="1" max="1" width="43.85546875" bestFit="1" customWidth="1"/>
    <col min="2" max="2" width="17.28515625" customWidth="1"/>
  </cols>
  <sheetData>
    <row r="1" spans="1:2" ht="35.25" customHeight="1" x14ac:dyDescent="0.3">
      <c r="A1" s="96" t="s">
        <v>351</v>
      </c>
      <c r="B1" s="97" t="s">
        <v>353</v>
      </c>
    </row>
    <row r="2" spans="1:2" ht="15.75" x14ac:dyDescent="0.25">
      <c r="A2" s="31" t="s">
        <v>349</v>
      </c>
      <c r="B2" s="162">
        <v>574999.99769999995</v>
      </c>
    </row>
    <row r="3" spans="1:2" ht="15.75" x14ac:dyDescent="0.25">
      <c r="A3" s="31" t="s">
        <v>350</v>
      </c>
      <c r="B3" s="162">
        <v>304166.66544999997</v>
      </c>
    </row>
    <row r="4" spans="1:2" ht="15.75" x14ac:dyDescent="0.25">
      <c r="A4" s="31" t="s">
        <v>341</v>
      </c>
      <c r="B4" s="162">
        <v>383333.33179999999</v>
      </c>
    </row>
    <row r="5" spans="1:2" ht="15.75" x14ac:dyDescent="0.25">
      <c r="A5" s="31" t="s">
        <v>342</v>
      </c>
      <c r="B5" s="162">
        <v>208333.33249999999</v>
      </c>
    </row>
    <row r="6" spans="1:2" ht="15.75" x14ac:dyDescent="0.25">
      <c r="A6" s="31" t="s">
        <v>279</v>
      </c>
      <c r="B6" s="162">
        <v>291666.6655</v>
      </c>
    </row>
    <row r="7" spans="1:2" ht="15.75" x14ac:dyDescent="0.25">
      <c r="A7" s="31" t="s">
        <v>348</v>
      </c>
      <c r="B7" s="162">
        <v>266666.66560000001</v>
      </c>
    </row>
    <row r="8" spans="1:2" ht="15.75" x14ac:dyDescent="0.25">
      <c r="A8" s="31" t="s">
        <v>343</v>
      </c>
      <c r="B8" s="162">
        <v>97649.999609399994</v>
      </c>
    </row>
    <row r="9" spans="1:2" ht="15.75" x14ac:dyDescent="0.25">
      <c r="A9" s="31" t="s">
        <v>344</v>
      </c>
      <c r="B9" s="162">
        <v>749999.99699999997</v>
      </c>
    </row>
    <row r="10" spans="1:2" ht="15.75" x14ac:dyDescent="0.25">
      <c r="A10" s="31" t="s">
        <v>345</v>
      </c>
      <c r="B10" s="162">
        <v>683333.33059999999</v>
      </c>
    </row>
    <row r="11" spans="1:2" ht="15.75" x14ac:dyDescent="0.25">
      <c r="A11" s="31" t="s">
        <v>346</v>
      </c>
      <c r="B11" s="162">
        <v>366666.66519999999</v>
      </c>
    </row>
    <row r="12" spans="1:2" ht="15.75" x14ac:dyDescent="0.25">
      <c r="A12" s="31" t="s">
        <v>347</v>
      </c>
      <c r="B12" s="162">
        <v>12499.999949999999</v>
      </c>
    </row>
    <row r="13" spans="1:2" ht="15.75" x14ac:dyDescent="0.25">
      <c r="A13" s="31" t="s">
        <v>337</v>
      </c>
      <c r="B13" s="162">
        <v>33333.333200000001</v>
      </c>
    </row>
    <row r="14" spans="1:2" ht="15.75" x14ac:dyDescent="0.25">
      <c r="A14" s="7" t="s">
        <v>307</v>
      </c>
      <c r="B14" s="162">
        <v>3972649.9841094003</v>
      </c>
    </row>
    <row r="15" spans="1:2" ht="15.75" x14ac:dyDescent="0.25">
      <c r="A15" s="7"/>
      <c r="B15" s="156"/>
    </row>
    <row r="16" spans="1:2" ht="20.25" customHeight="1" x14ac:dyDescent="0.3">
      <c r="A16" s="96" t="s">
        <v>352</v>
      </c>
      <c r="B16" s="156"/>
    </row>
    <row r="17" spans="1:2" ht="15.75" x14ac:dyDescent="0.25">
      <c r="A17" s="7" t="s">
        <v>149</v>
      </c>
      <c r="B17" s="163">
        <v>2833696.4886652138</v>
      </c>
    </row>
    <row r="18" spans="1:2" ht="15.75" x14ac:dyDescent="0.25">
      <c r="A18" s="21" t="s">
        <v>0</v>
      </c>
      <c r="B18" s="163">
        <v>292999.99882799998</v>
      </c>
    </row>
    <row r="19" spans="1:2" ht="15.75" x14ac:dyDescent="0.25">
      <c r="A19" s="21" t="s">
        <v>276</v>
      </c>
      <c r="B19" s="163">
        <v>73333.333039999998</v>
      </c>
    </row>
    <row r="20" spans="1:2" ht="15.75" x14ac:dyDescent="0.25">
      <c r="A20" s="7" t="s">
        <v>1</v>
      </c>
      <c r="B20" s="163">
        <v>73499.999705999988</v>
      </c>
    </row>
    <row r="21" spans="1:2" ht="15.75" x14ac:dyDescent="0.25">
      <c r="A21" s="36" t="s">
        <v>2</v>
      </c>
      <c r="B21" s="163">
        <v>23049.999907799993</v>
      </c>
    </row>
    <row r="22" spans="1:2" ht="15.75" x14ac:dyDescent="0.25">
      <c r="A22" s="7" t="s">
        <v>274</v>
      </c>
      <c r="B22" s="163">
        <v>547874.99780849996</v>
      </c>
    </row>
    <row r="23" spans="1:2" ht="15.75" x14ac:dyDescent="0.25">
      <c r="A23" s="7" t="s">
        <v>150</v>
      </c>
      <c r="B23" s="163">
        <v>20666.666583999999</v>
      </c>
    </row>
    <row r="24" spans="1:2" ht="15.75" x14ac:dyDescent="0.25">
      <c r="A24" s="36" t="s">
        <v>3</v>
      </c>
      <c r="B24" s="163">
        <v>41333.333167999997</v>
      </c>
    </row>
    <row r="25" spans="1:2" ht="15.75" x14ac:dyDescent="0.25">
      <c r="A25" s="125" t="s">
        <v>337</v>
      </c>
      <c r="B25" s="163">
        <v>29166.666549999998</v>
      </c>
    </row>
    <row r="26" spans="1:2" ht="15.75" x14ac:dyDescent="0.25">
      <c r="A26" s="7" t="s">
        <v>308</v>
      </c>
      <c r="B26" s="164">
        <v>3935621.4842575137</v>
      </c>
    </row>
    <row r="27" spans="1:2" ht="15.75" x14ac:dyDescent="0.25">
      <c r="A27" s="6"/>
      <c r="B27" s="41"/>
    </row>
    <row r="28" spans="1:2" ht="15.75" x14ac:dyDescent="0.25">
      <c r="A28" s="7" t="s">
        <v>309</v>
      </c>
      <c r="B28" s="159">
        <f t="shared" ref="B28" si="0">+B14-B26</f>
        <v>37028.499851886649</v>
      </c>
    </row>
  </sheetData>
  <pageMargins left="0.7" right="0.7" top="0.75" bottom="0.75" header="0.3" footer="0.3"/>
  <pageSetup scale="95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U184"/>
  <sheetViews>
    <sheetView workbookViewId="0">
      <pane xSplit="5" ySplit="8" topLeftCell="F55" activePane="bottomRight" state="frozen"/>
      <selection activeCell="G87" sqref="G87"/>
      <selection pane="topRight" activeCell="G87" sqref="G87"/>
      <selection pane="bottomLeft" activeCell="G87" sqref="G87"/>
      <selection pane="bottomRight"/>
    </sheetView>
  </sheetViews>
  <sheetFormatPr defaultRowHeight="15" x14ac:dyDescent="0.25"/>
  <cols>
    <col min="2" max="2" width="25.85546875" customWidth="1"/>
    <col min="3" max="3" width="24.28515625" customWidth="1"/>
    <col min="4" max="4" width="25.5703125" customWidth="1"/>
    <col min="5" max="5" width="10.7109375" customWidth="1"/>
    <col min="6" max="6" width="11.5703125" customWidth="1"/>
    <col min="7" max="7" width="11" customWidth="1"/>
    <col min="8" max="8" width="10.5703125" customWidth="1"/>
    <col min="9" max="10" width="10.7109375" customWidth="1"/>
    <col min="11" max="11" width="13.5703125" customWidth="1"/>
    <col min="12" max="13" width="10.7109375" customWidth="1"/>
    <col min="14" max="14" width="12" customWidth="1"/>
    <col min="15" max="23" width="10.7109375" customWidth="1"/>
    <col min="24" max="24" width="12.5703125" customWidth="1"/>
    <col min="25" max="25" width="12" customWidth="1"/>
    <col min="26" max="28" width="10.7109375" customWidth="1"/>
    <col min="29" max="29" width="12.42578125" customWidth="1"/>
    <col min="30" max="30" width="12.140625" customWidth="1"/>
    <col min="31" max="32" width="10.7109375" customWidth="1"/>
    <col min="33" max="33" width="12.85546875" customWidth="1"/>
    <col min="34" max="34" width="10.7109375" customWidth="1"/>
    <col min="35" max="35" width="11.5703125" customWidth="1"/>
    <col min="36" max="36" width="11.7109375" customWidth="1"/>
    <col min="37" max="37" width="14.42578125" customWidth="1"/>
    <col min="38" max="38" width="12.7109375" customWidth="1"/>
    <col min="39" max="39" width="12.140625" customWidth="1"/>
    <col min="40" max="40" width="11.5703125" customWidth="1"/>
    <col min="41" max="41" width="12.5703125" customWidth="1"/>
    <col min="42" max="42" width="13" customWidth="1"/>
    <col min="43" max="43" width="12.140625" customWidth="1"/>
    <col min="44" max="44" width="12" customWidth="1"/>
    <col min="45" max="45" width="12.7109375" customWidth="1"/>
    <col min="46" max="46" width="14.140625" customWidth="1"/>
    <col min="47" max="47" width="12.28515625" customWidth="1"/>
    <col min="48" max="55" width="10.7109375" customWidth="1"/>
    <col min="56" max="56" width="16.140625" customWidth="1"/>
    <col min="57" max="59" width="10.7109375" customWidth="1"/>
    <col min="60" max="60" width="14.28515625" customWidth="1"/>
    <col min="61" max="66" width="10.7109375" customWidth="1"/>
    <col min="67" max="67" width="12.140625" customWidth="1"/>
    <col min="68" max="69" width="10.7109375" customWidth="1"/>
    <col min="70" max="70" width="14.85546875" customWidth="1"/>
    <col min="71" max="71" width="13.140625" customWidth="1"/>
    <col min="72" max="72" width="10.7109375" customWidth="1"/>
  </cols>
  <sheetData>
    <row r="1" spans="1:73" ht="19.5" thickBot="1" x14ac:dyDescent="0.35">
      <c r="A1" s="69" t="s">
        <v>152</v>
      </c>
    </row>
    <row r="2" spans="1:73" ht="19.5" thickBot="1" x14ac:dyDescent="0.35">
      <c r="A2" s="70" t="s">
        <v>154</v>
      </c>
      <c r="B2" s="71"/>
      <c r="C2" s="71"/>
      <c r="D2" s="71"/>
      <c r="E2" s="71"/>
      <c r="F2" s="71"/>
      <c r="G2" s="72"/>
    </row>
    <row r="3" spans="1:73" ht="15.75" x14ac:dyDescent="0.25">
      <c r="A3" s="7"/>
      <c r="D3" s="68"/>
    </row>
    <row r="4" spans="1:73" ht="15.75" x14ac:dyDescent="0.25">
      <c r="C4" s="7"/>
      <c r="D4" s="68"/>
    </row>
    <row r="5" spans="1:73" x14ac:dyDescent="0.25">
      <c r="C5" s="31" t="s">
        <v>148</v>
      </c>
      <c r="D5" s="31"/>
    </row>
    <row r="7" spans="1:73" x14ac:dyDescent="0.25">
      <c r="E7" s="32" t="s">
        <v>13</v>
      </c>
      <c r="F7" s="55" t="s">
        <v>56</v>
      </c>
      <c r="G7" s="55" t="s">
        <v>21</v>
      </c>
      <c r="H7" s="55" t="s">
        <v>22</v>
      </c>
      <c r="I7" s="55" t="s">
        <v>44</v>
      </c>
      <c r="J7" s="55" t="s">
        <v>54</v>
      </c>
      <c r="K7" s="55" t="s">
        <v>53</v>
      </c>
      <c r="L7" s="55" t="s">
        <v>31</v>
      </c>
      <c r="M7" s="56">
        <v>127</v>
      </c>
      <c r="N7" s="56" t="s">
        <v>51</v>
      </c>
      <c r="O7" s="55" t="s">
        <v>74</v>
      </c>
      <c r="P7" s="55" t="s">
        <v>76</v>
      </c>
      <c r="Q7" s="55" t="s">
        <v>78</v>
      </c>
      <c r="R7" s="55" t="s">
        <v>32</v>
      </c>
      <c r="S7" s="55" t="s">
        <v>81</v>
      </c>
      <c r="T7" s="55" t="s">
        <v>83</v>
      </c>
      <c r="U7" s="55" t="s">
        <v>85</v>
      </c>
      <c r="V7" s="55" t="s">
        <v>17</v>
      </c>
      <c r="W7" s="55" t="s">
        <v>35</v>
      </c>
      <c r="X7" s="55" t="s">
        <v>39</v>
      </c>
      <c r="Y7" s="55" t="s">
        <v>38</v>
      </c>
      <c r="Z7" s="55" t="s">
        <v>143</v>
      </c>
      <c r="AA7" s="55" t="s">
        <v>41</v>
      </c>
      <c r="AB7" s="55" t="s">
        <v>48</v>
      </c>
      <c r="AC7" s="55" t="s">
        <v>92</v>
      </c>
      <c r="AD7" s="55" t="s">
        <v>94</v>
      </c>
      <c r="AE7" s="55" t="s">
        <v>96</v>
      </c>
      <c r="AF7" s="55" t="s">
        <v>98</v>
      </c>
      <c r="AG7" s="55" t="s">
        <v>100</v>
      </c>
      <c r="AH7" s="55" t="s">
        <v>102</v>
      </c>
      <c r="AI7" s="55" t="s">
        <v>104</v>
      </c>
      <c r="AJ7" s="55" t="s">
        <v>144</v>
      </c>
      <c r="AK7" s="55" t="s">
        <v>30</v>
      </c>
      <c r="AL7" s="55" t="s">
        <v>107</v>
      </c>
      <c r="AM7" s="55" t="s">
        <v>109</v>
      </c>
      <c r="AN7" s="55" t="s">
        <v>34</v>
      </c>
      <c r="AO7" s="56" t="s">
        <v>50</v>
      </c>
      <c r="AP7" s="55" t="s">
        <v>26</v>
      </c>
      <c r="AQ7" s="55" t="s">
        <v>27</v>
      </c>
      <c r="AR7" s="55" t="s">
        <v>115</v>
      </c>
      <c r="AS7" s="55" t="s">
        <v>40</v>
      </c>
      <c r="AT7" s="55" t="s">
        <v>47</v>
      </c>
      <c r="AU7" s="55" t="s">
        <v>33</v>
      </c>
      <c r="AV7" s="55" t="s">
        <v>18</v>
      </c>
      <c r="AW7" s="55" t="s">
        <v>55</v>
      </c>
      <c r="AX7" s="55" t="s">
        <v>121</v>
      </c>
      <c r="AY7" s="55" t="s">
        <v>19</v>
      </c>
      <c r="AZ7" s="55" t="s">
        <v>20</v>
      </c>
      <c r="BA7" s="55" t="s">
        <v>123</v>
      </c>
      <c r="BB7" s="55" t="s">
        <v>42</v>
      </c>
      <c r="BC7" s="55" t="s">
        <v>23</v>
      </c>
      <c r="BD7" s="55" t="s">
        <v>24</v>
      </c>
      <c r="BE7" s="55" t="s">
        <v>52</v>
      </c>
      <c r="BF7" s="55" t="s">
        <v>25</v>
      </c>
      <c r="BG7" s="55" t="s">
        <v>46</v>
      </c>
      <c r="BH7" s="55" t="s">
        <v>29</v>
      </c>
      <c r="BI7" s="55" t="s">
        <v>129</v>
      </c>
      <c r="BJ7" s="55" t="s">
        <v>49</v>
      </c>
      <c r="BK7" s="55" t="s">
        <v>28</v>
      </c>
      <c r="BL7" s="55" t="s">
        <v>133</v>
      </c>
      <c r="BM7" s="55" t="s">
        <v>135</v>
      </c>
      <c r="BN7" s="55" t="s">
        <v>137</v>
      </c>
      <c r="BO7" s="55" t="s">
        <v>16</v>
      </c>
      <c r="BP7" s="55" t="s">
        <v>43</v>
      </c>
      <c r="BQ7" s="55" t="s">
        <v>37</v>
      </c>
      <c r="BR7" s="55" t="s">
        <v>36</v>
      </c>
      <c r="BS7" s="55" t="s">
        <v>45</v>
      </c>
      <c r="BT7" s="31"/>
    </row>
    <row r="8" spans="1:73" ht="90.75" thickBot="1" x14ac:dyDescent="0.3">
      <c r="A8" s="83" t="s">
        <v>272</v>
      </c>
      <c r="B8" s="83" t="s">
        <v>273</v>
      </c>
      <c r="C8" s="76" t="s">
        <v>259</v>
      </c>
      <c r="D8" s="76"/>
      <c r="E8" s="64" t="s">
        <v>14</v>
      </c>
      <c r="F8" s="57" t="s">
        <v>66</v>
      </c>
      <c r="G8" s="58" t="s">
        <v>67</v>
      </c>
      <c r="H8" s="58" t="s">
        <v>68</v>
      </c>
      <c r="I8" s="58" t="s">
        <v>146</v>
      </c>
      <c r="J8" s="58" t="s">
        <v>69</v>
      </c>
      <c r="K8" s="58" t="s">
        <v>70</v>
      </c>
      <c r="L8" s="58" t="s">
        <v>71</v>
      </c>
      <c r="M8" s="59" t="s">
        <v>141</v>
      </c>
      <c r="N8" s="59" t="s">
        <v>72</v>
      </c>
      <c r="O8" s="58" t="s">
        <v>73</v>
      </c>
      <c r="P8" s="58" t="s">
        <v>75</v>
      </c>
      <c r="Q8" s="58" t="s">
        <v>77</v>
      </c>
      <c r="R8" s="58" t="s">
        <v>79</v>
      </c>
      <c r="S8" s="58" t="s">
        <v>80</v>
      </c>
      <c r="T8" s="58" t="s">
        <v>82</v>
      </c>
      <c r="U8" s="58" t="s">
        <v>84</v>
      </c>
      <c r="V8" s="58" t="s">
        <v>86</v>
      </c>
      <c r="W8" s="58" t="s">
        <v>87</v>
      </c>
      <c r="X8" s="58" t="s">
        <v>88</v>
      </c>
      <c r="Y8" s="58" t="s">
        <v>89</v>
      </c>
      <c r="Z8" s="58" t="s">
        <v>142</v>
      </c>
      <c r="AA8" s="58" t="s">
        <v>61</v>
      </c>
      <c r="AB8" s="58" t="s">
        <v>90</v>
      </c>
      <c r="AC8" s="58" t="s">
        <v>91</v>
      </c>
      <c r="AD8" s="58" t="s">
        <v>93</v>
      </c>
      <c r="AE8" s="58" t="s">
        <v>95</v>
      </c>
      <c r="AF8" s="58" t="s">
        <v>97</v>
      </c>
      <c r="AG8" s="58" t="s">
        <v>99</v>
      </c>
      <c r="AH8" s="58" t="s">
        <v>101</v>
      </c>
      <c r="AI8" s="58" t="s">
        <v>103</v>
      </c>
      <c r="AJ8" s="58" t="s">
        <v>145</v>
      </c>
      <c r="AK8" s="58" t="s">
        <v>105</v>
      </c>
      <c r="AL8" s="58" t="s">
        <v>106</v>
      </c>
      <c r="AM8" s="58" t="s">
        <v>108</v>
      </c>
      <c r="AN8" s="58" t="s">
        <v>110</v>
      </c>
      <c r="AO8" s="59" t="s">
        <v>111</v>
      </c>
      <c r="AP8" s="58" t="s">
        <v>112</v>
      </c>
      <c r="AQ8" s="58" t="s">
        <v>113</v>
      </c>
      <c r="AR8" s="58" t="s">
        <v>114</v>
      </c>
      <c r="AS8" s="58" t="s">
        <v>116</v>
      </c>
      <c r="AT8" s="58" t="s">
        <v>117</v>
      </c>
      <c r="AU8" s="58" t="s">
        <v>118</v>
      </c>
      <c r="AV8" s="58" t="s">
        <v>119</v>
      </c>
      <c r="AW8" s="58" t="s">
        <v>120</v>
      </c>
      <c r="AX8" s="58" t="s">
        <v>63</v>
      </c>
      <c r="AY8" s="58" t="s">
        <v>57</v>
      </c>
      <c r="AZ8" s="58" t="s">
        <v>58</v>
      </c>
      <c r="BA8" s="58" t="s">
        <v>122</v>
      </c>
      <c r="BB8" s="58" t="s">
        <v>124</v>
      </c>
      <c r="BC8" s="58" t="s">
        <v>125</v>
      </c>
      <c r="BD8" s="58" t="s">
        <v>126</v>
      </c>
      <c r="BE8" s="58" t="s">
        <v>127</v>
      </c>
      <c r="BF8" s="58" t="s">
        <v>59</v>
      </c>
      <c r="BG8" s="58" t="s">
        <v>64</v>
      </c>
      <c r="BH8" s="58" t="s">
        <v>128</v>
      </c>
      <c r="BI8" s="58" t="s">
        <v>65</v>
      </c>
      <c r="BJ8" s="58" t="s">
        <v>130</v>
      </c>
      <c r="BK8" s="58" t="s">
        <v>131</v>
      </c>
      <c r="BL8" s="58" t="s">
        <v>132</v>
      </c>
      <c r="BM8" s="58" t="s">
        <v>134</v>
      </c>
      <c r="BN8" s="58" t="s">
        <v>136</v>
      </c>
      <c r="BO8" s="58" t="s">
        <v>138</v>
      </c>
      <c r="BP8" s="58" t="s">
        <v>62</v>
      </c>
      <c r="BQ8" s="58" t="s">
        <v>60</v>
      </c>
      <c r="BR8" s="58" t="s">
        <v>139</v>
      </c>
      <c r="BS8" s="58" t="s">
        <v>140</v>
      </c>
      <c r="BT8" s="34" t="s">
        <v>15</v>
      </c>
    </row>
    <row r="9" spans="1:73" x14ac:dyDescent="0.25">
      <c r="A9" t="e">
        <f>VLOOKUP(B9,#REF!,2)</f>
        <v>#REF!</v>
      </c>
      <c r="B9" t="s">
        <v>155</v>
      </c>
      <c r="C9" s="88" t="s">
        <v>156</v>
      </c>
      <c r="D9" s="77"/>
      <c r="E9" s="33"/>
      <c r="F9" s="49">
        <v>0.69</v>
      </c>
      <c r="G9" s="50"/>
      <c r="H9" s="50"/>
      <c r="I9" s="50"/>
      <c r="J9" s="50"/>
      <c r="K9" s="50"/>
      <c r="L9" s="50">
        <v>0.15</v>
      </c>
      <c r="M9" s="50"/>
      <c r="N9" s="50"/>
      <c r="O9" s="50"/>
      <c r="P9" s="50"/>
      <c r="Q9" s="50"/>
      <c r="R9" s="50"/>
      <c r="S9" s="50"/>
      <c r="T9" s="50"/>
      <c r="U9" s="50">
        <v>0.02</v>
      </c>
      <c r="V9" s="50"/>
      <c r="W9" s="50"/>
      <c r="X9" s="50"/>
      <c r="Y9" s="50"/>
      <c r="Z9" s="50"/>
      <c r="AA9" s="50"/>
      <c r="AB9" s="50"/>
      <c r="AC9" s="50">
        <v>0.02</v>
      </c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>
        <v>0.02</v>
      </c>
      <c r="AR9" s="50"/>
      <c r="AS9" s="50"/>
      <c r="AT9" s="50">
        <v>0.1</v>
      </c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1">
        <f>SUM(F9:BS9)</f>
        <v>1</v>
      </c>
      <c r="BU9" s="114">
        <f>SUM(M9:U9)+SUM(Z9:AU9)</f>
        <v>0.16</v>
      </c>
    </row>
    <row r="10" spans="1:73" x14ac:dyDescent="0.25">
      <c r="A10" t="e">
        <f>VLOOKUP(B10,#REF!,2)</f>
        <v>#REF!</v>
      </c>
      <c r="B10" t="s">
        <v>155</v>
      </c>
      <c r="C10" s="78" t="s">
        <v>157</v>
      </c>
      <c r="D10" s="62"/>
      <c r="F10" s="52">
        <v>0.3</v>
      </c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>
        <v>0.55000000000000004</v>
      </c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>
        <v>0.15</v>
      </c>
      <c r="BS10" s="53"/>
      <c r="BT10" s="54">
        <f t="shared" ref="BT10:BT12" si="0">SUM(F10:BS10)</f>
        <v>1</v>
      </c>
      <c r="BU10" s="114">
        <f t="shared" ref="BU10:BU81" si="1">SUM(M10:U10)+SUM(Z10:AU10)</f>
        <v>0</v>
      </c>
    </row>
    <row r="11" spans="1:73" x14ac:dyDescent="0.25">
      <c r="A11" t="e">
        <f>VLOOKUP(B11,#REF!,2)</f>
        <v>#REF!</v>
      </c>
      <c r="B11" t="s">
        <v>155</v>
      </c>
      <c r="C11" s="78" t="s">
        <v>158</v>
      </c>
      <c r="D11" s="35"/>
      <c r="E11" s="35"/>
      <c r="F11" s="52">
        <v>0.25</v>
      </c>
      <c r="G11" s="53">
        <v>0.01</v>
      </c>
      <c r="H11" s="53">
        <v>0.01</v>
      </c>
      <c r="I11" s="53">
        <v>0.1</v>
      </c>
      <c r="J11" s="53"/>
      <c r="K11" s="53"/>
      <c r="L11" s="53">
        <v>0.03</v>
      </c>
      <c r="M11" s="53"/>
      <c r="N11" s="53"/>
      <c r="O11" s="53"/>
      <c r="P11" s="53"/>
      <c r="Q11" s="53"/>
      <c r="R11" s="53"/>
      <c r="S11" s="53"/>
      <c r="T11" s="53"/>
      <c r="U11" s="53"/>
      <c r="V11" s="53">
        <v>0.13</v>
      </c>
      <c r="W11" s="53">
        <v>0.06</v>
      </c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>
        <v>5.0000000000000001E-3</v>
      </c>
      <c r="AO11" s="53"/>
      <c r="AP11" s="53"/>
      <c r="AQ11" s="53"/>
      <c r="AR11" s="53"/>
      <c r="AS11" s="53"/>
      <c r="AT11" s="53">
        <v>5.0000000000000001E-3</v>
      </c>
      <c r="AU11" s="53"/>
      <c r="AV11" s="53"/>
      <c r="AW11" s="53"/>
      <c r="AX11" s="53"/>
      <c r="AY11" s="53"/>
      <c r="AZ11" s="53"/>
      <c r="BA11" s="53"/>
      <c r="BB11" s="53"/>
      <c r="BC11" s="53">
        <v>0.35</v>
      </c>
      <c r="BD11" s="53"/>
      <c r="BE11" s="53"/>
      <c r="BF11" s="53"/>
      <c r="BG11" s="53"/>
      <c r="BH11" s="53"/>
      <c r="BI11" s="53">
        <v>0.03</v>
      </c>
      <c r="BJ11" s="53">
        <v>0.01</v>
      </c>
      <c r="BK11" s="53">
        <v>0.01</v>
      </c>
      <c r="BL11" s="53"/>
      <c r="BM11" s="53"/>
      <c r="BN11" s="53"/>
      <c r="BO11" s="53"/>
      <c r="BP11" s="53"/>
      <c r="BQ11" s="53"/>
      <c r="BR11" s="53"/>
      <c r="BS11" s="53"/>
      <c r="BT11" s="54">
        <f t="shared" si="0"/>
        <v>1</v>
      </c>
      <c r="BU11" s="114">
        <f t="shared" si="1"/>
        <v>0.01</v>
      </c>
    </row>
    <row r="12" spans="1:73" x14ac:dyDescent="0.25">
      <c r="A12" t="e">
        <f>VLOOKUP(B12,#REF!,2)</f>
        <v>#REF!</v>
      </c>
      <c r="B12" t="s">
        <v>155</v>
      </c>
      <c r="C12" s="78" t="s">
        <v>159</v>
      </c>
      <c r="D12" s="66"/>
      <c r="E12" s="35"/>
      <c r="F12" s="52">
        <v>0.53500000000000003</v>
      </c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>
        <v>2.5000000000000001E-3</v>
      </c>
      <c r="Z12" s="53"/>
      <c r="AA12" s="53"/>
      <c r="AB12" s="53">
        <v>2.5000000000000001E-3</v>
      </c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>
        <v>2.5000000000000001E-3</v>
      </c>
      <c r="AP12" s="53">
        <v>2.5000000000000001E-3</v>
      </c>
      <c r="AQ12" s="53"/>
      <c r="AR12" s="53"/>
      <c r="AS12" s="53"/>
      <c r="AT12" s="53"/>
      <c r="AU12" s="53"/>
      <c r="AV12" s="53"/>
      <c r="AW12" s="53"/>
      <c r="AX12" s="53"/>
      <c r="AY12" s="53">
        <v>0.15</v>
      </c>
      <c r="AZ12" s="53">
        <v>0.03</v>
      </c>
      <c r="BA12" s="53"/>
      <c r="BB12" s="53">
        <v>0.05</v>
      </c>
      <c r="BC12" s="53"/>
      <c r="BD12" s="53"/>
      <c r="BE12" s="53"/>
      <c r="BF12" s="53"/>
      <c r="BG12" s="53"/>
      <c r="BH12" s="53">
        <v>0.02</v>
      </c>
      <c r="BI12" s="53"/>
      <c r="BJ12" s="53"/>
      <c r="BK12" s="53"/>
      <c r="BL12" s="53">
        <v>5.0000000000000001E-3</v>
      </c>
      <c r="BM12" s="53"/>
      <c r="BN12" s="53"/>
      <c r="BO12" s="53"/>
      <c r="BP12" s="53">
        <v>0.05</v>
      </c>
      <c r="BQ12" s="53"/>
      <c r="BR12" s="53">
        <v>0.1</v>
      </c>
      <c r="BS12" s="53">
        <v>0.05</v>
      </c>
      <c r="BT12" s="54">
        <f t="shared" si="0"/>
        <v>1</v>
      </c>
      <c r="BU12" s="114">
        <f t="shared" si="1"/>
        <v>7.4999999999999997E-3</v>
      </c>
    </row>
    <row r="13" spans="1:73" x14ac:dyDescent="0.25">
      <c r="A13" t="e">
        <f>VLOOKUP(B13,#REF!,2)</f>
        <v>#REF!</v>
      </c>
      <c r="B13" t="s">
        <v>155</v>
      </c>
      <c r="C13" s="89" t="s">
        <v>160</v>
      </c>
      <c r="D13" s="89"/>
      <c r="E13" s="35"/>
      <c r="F13" s="52">
        <f>1-SUM(G13:BS13)</f>
        <v>0.49999999999999978</v>
      </c>
      <c r="G13" s="53"/>
      <c r="H13" s="53"/>
      <c r="I13" s="53">
        <v>0.02</v>
      </c>
      <c r="J13" s="53">
        <v>0.02</v>
      </c>
      <c r="K13" s="53"/>
      <c r="L13" s="53">
        <v>0.01</v>
      </c>
      <c r="M13" s="53"/>
      <c r="N13" s="53"/>
      <c r="O13" s="53"/>
      <c r="P13" s="53">
        <v>0.01</v>
      </c>
      <c r="Q13" s="53">
        <v>0.01</v>
      </c>
      <c r="R13" s="53">
        <v>0.01</v>
      </c>
      <c r="S13" s="53">
        <v>0.01</v>
      </c>
      <c r="T13" s="53"/>
      <c r="U13" s="53"/>
      <c r="V13" s="53">
        <v>0.02</v>
      </c>
      <c r="W13" s="53">
        <v>0.01</v>
      </c>
      <c r="X13" s="53">
        <v>0.01</v>
      </c>
      <c r="Y13" s="53">
        <v>0.01</v>
      </c>
      <c r="Z13" s="53"/>
      <c r="AA13" s="53"/>
      <c r="AB13" s="53">
        <v>0.01</v>
      </c>
      <c r="AC13" s="53"/>
      <c r="AD13" s="53"/>
      <c r="AE13" s="53"/>
      <c r="AF13" s="53"/>
      <c r="AG13" s="53"/>
      <c r="AH13" s="53"/>
      <c r="AI13" s="53"/>
      <c r="AJ13" s="53"/>
      <c r="AK13" s="53">
        <v>0.01</v>
      </c>
      <c r="AL13" s="53"/>
      <c r="AM13" s="53"/>
      <c r="AN13" s="53">
        <v>0.01</v>
      </c>
      <c r="AO13" s="53">
        <v>0.01</v>
      </c>
      <c r="AP13" s="53">
        <v>0.01</v>
      </c>
      <c r="AQ13" s="53">
        <v>0.01</v>
      </c>
      <c r="AR13" s="53"/>
      <c r="AS13" s="53">
        <v>0.01</v>
      </c>
      <c r="AT13" s="53">
        <v>0.01</v>
      </c>
      <c r="AU13" s="53">
        <v>0.01</v>
      </c>
      <c r="AV13" s="53">
        <v>0.01</v>
      </c>
      <c r="AW13" s="53">
        <v>0.01</v>
      </c>
      <c r="AX13" s="53"/>
      <c r="AY13" s="53">
        <v>0.03</v>
      </c>
      <c r="AZ13" s="53">
        <v>0.01</v>
      </c>
      <c r="BA13" s="53">
        <v>0.01</v>
      </c>
      <c r="BB13" s="53">
        <v>0.01</v>
      </c>
      <c r="BC13" s="53">
        <v>0.05</v>
      </c>
      <c r="BD13" s="53">
        <v>0.01</v>
      </c>
      <c r="BE13" s="53">
        <v>0.01</v>
      </c>
      <c r="BF13" s="53">
        <v>0.01</v>
      </c>
      <c r="BG13" s="53"/>
      <c r="BH13" s="53">
        <v>0.01</v>
      </c>
      <c r="BI13" s="53">
        <v>0.01</v>
      </c>
      <c r="BJ13" s="53"/>
      <c r="BK13" s="53">
        <v>0.01</v>
      </c>
      <c r="BL13" s="53">
        <v>0.05</v>
      </c>
      <c r="BM13" s="53"/>
      <c r="BN13" s="53"/>
      <c r="BO13" s="53"/>
      <c r="BP13" s="53">
        <v>0.01</v>
      </c>
      <c r="BQ13" s="53"/>
      <c r="BR13" s="53">
        <v>0.01</v>
      </c>
      <c r="BS13" s="53">
        <v>0.01</v>
      </c>
      <c r="BT13" s="54">
        <f t="shared" ref="BT13:BT23" si="2">SUM(F13:BS13)</f>
        <v>1.0000000000000002</v>
      </c>
      <c r="BU13" s="114">
        <f t="shared" si="1"/>
        <v>0.13</v>
      </c>
    </row>
    <row r="14" spans="1:73" x14ac:dyDescent="0.25">
      <c r="A14" t="e">
        <f>VLOOKUP(B14,#REF!,2)</f>
        <v>#REF!</v>
      </c>
      <c r="B14" t="s">
        <v>155</v>
      </c>
      <c r="C14" s="89" t="s">
        <v>161</v>
      </c>
      <c r="D14" s="66"/>
      <c r="F14" s="52">
        <v>0.39250000000000002</v>
      </c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>
        <v>2.5000000000000001E-3</v>
      </c>
      <c r="Z14" s="53"/>
      <c r="AA14" s="53"/>
      <c r="AB14" s="53">
        <v>5.0000000000000001E-3</v>
      </c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>
        <v>5.0000000000000001E-3</v>
      </c>
      <c r="AP14" s="53">
        <v>5.0000000000000001E-3</v>
      </c>
      <c r="AQ14" s="53"/>
      <c r="AR14" s="53"/>
      <c r="AS14" s="53"/>
      <c r="AT14" s="53"/>
      <c r="AU14" s="53"/>
      <c r="AV14" s="53"/>
      <c r="AW14" s="53"/>
      <c r="AX14" s="53"/>
      <c r="AY14" s="53">
        <v>0.4</v>
      </c>
      <c r="AZ14" s="53"/>
      <c r="BA14" s="53"/>
      <c r="BB14" s="53">
        <v>0.01</v>
      </c>
      <c r="BC14" s="53"/>
      <c r="BD14" s="53"/>
      <c r="BE14" s="53"/>
      <c r="BF14" s="53"/>
      <c r="BG14" s="53"/>
      <c r="BH14" s="53">
        <v>0.05</v>
      </c>
      <c r="BI14" s="53"/>
      <c r="BJ14" s="53"/>
      <c r="BK14" s="53"/>
      <c r="BL14" s="53">
        <v>0.01</v>
      </c>
      <c r="BM14" s="53"/>
      <c r="BN14" s="53"/>
      <c r="BO14" s="53"/>
      <c r="BP14" s="53">
        <v>0.01</v>
      </c>
      <c r="BQ14" s="53"/>
      <c r="BR14" s="53">
        <v>0.1</v>
      </c>
      <c r="BS14" s="53">
        <v>0.01</v>
      </c>
      <c r="BT14" s="54">
        <f t="shared" ref="BT14:BT21" si="3">SUM(F14:BS14)</f>
        <v>1</v>
      </c>
      <c r="BU14" s="114">
        <f t="shared" si="1"/>
        <v>1.4999999999999999E-2</v>
      </c>
    </row>
    <row r="15" spans="1:73" x14ac:dyDescent="0.25">
      <c r="A15" t="e">
        <f>VLOOKUP(B15,#REF!,2)</f>
        <v>#REF!</v>
      </c>
      <c r="B15" t="s">
        <v>155</v>
      </c>
      <c r="C15" s="89" t="s">
        <v>162</v>
      </c>
      <c r="D15" s="35"/>
      <c r="E15" s="35"/>
      <c r="F15" s="52">
        <v>0.22</v>
      </c>
      <c r="G15" s="53"/>
      <c r="H15" s="53"/>
      <c r="I15" s="53">
        <v>0.2</v>
      </c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>
        <v>0.04</v>
      </c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>
        <v>5.0000000000000001E-3</v>
      </c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>
        <v>0.35</v>
      </c>
      <c r="BD15" s="53"/>
      <c r="BE15" s="53"/>
      <c r="BF15" s="53"/>
      <c r="BG15" s="53"/>
      <c r="BH15" s="53"/>
      <c r="BI15" s="53">
        <v>0.16500000000000001</v>
      </c>
      <c r="BJ15" s="53">
        <v>0.01</v>
      </c>
      <c r="BK15" s="53">
        <v>0.01</v>
      </c>
      <c r="BL15" s="53"/>
      <c r="BM15" s="53"/>
      <c r="BN15" s="53"/>
      <c r="BO15" s="53"/>
      <c r="BP15" s="53"/>
      <c r="BQ15" s="53"/>
      <c r="BR15" s="53"/>
      <c r="BS15" s="53"/>
      <c r="BT15" s="54">
        <f t="shared" si="3"/>
        <v>1</v>
      </c>
      <c r="BU15" s="114">
        <f t="shared" si="1"/>
        <v>5.0000000000000001E-3</v>
      </c>
    </row>
    <row r="16" spans="1:73" x14ac:dyDescent="0.25">
      <c r="A16" t="e">
        <f>VLOOKUP(B16,#REF!,2)</f>
        <v>#REF!</v>
      </c>
      <c r="B16" t="s">
        <v>155</v>
      </c>
      <c r="C16" s="33" t="s">
        <v>163</v>
      </c>
      <c r="D16" s="35"/>
      <c r="E16" s="35"/>
      <c r="F16" s="52">
        <f>1-SUM(G16:BS16)</f>
        <v>0.74</v>
      </c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>
        <v>0.01</v>
      </c>
      <c r="Z16" s="53"/>
      <c r="AA16" s="53"/>
      <c r="AB16" s="53">
        <v>0.02</v>
      </c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>
        <v>0.01</v>
      </c>
      <c r="AP16" s="53">
        <v>0.01</v>
      </c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>
        <v>0.16</v>
      </c>
      <c r="BI16" s="53"/>
      <c r="BJ16" s="53"/>
      <c r="BK16" s="53"/>
      <c r="BL16" s="53">
        <v>0.05</v>
      </c>
      <c r="BM16" s="53"/>
      <c r="BN16" s="53"/>
      <c r="BO16" s="53"/>
      <c r="BP16" s="53"/>
      <c r="BQ16" s="53"/>
      <c r="BR16" s="53"/>
      <c r="BS16" s="53"/>
      <c r="BT16" s="54">
        <f t="shared" si="3"/>
        <v>1</v>
      </c>
      <c r="BU16" s="114">
        <f t="shared" si="1"/>
        <v>0.04</v>
      </c>
    </row>
    <row r="17" spans="1:73" x14ac:dyDescent="0.25">
      <c r="A17" t="e">
        <f>VLOOKUP(B17,#REF!,2)</f>
        <v>#REF!</v>
      </c>
      <c r="B17" t="s">
        <v>155</v>
      </c>
      <c r="C17" s="90" t="s">
        <v>260</v>
      </c>
      <c r="D17" s="66" t="s">
        <v>164</v>
      </c>
      <c r="F17" s="52">
        <v>0.313</v>
      </c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>
        <v>2.5000000000000001E-3</v>
      </c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>
        <v>2.5000000000000001E-3</v>
      </c>
      <c r="AP17" s="53">
        <v>2.5000000000000001E-3</v>
      </c>
      <c r="AQ17" s="53"/>
      <c r="AR17" s="53"/>
      <c r="AS17" s="53"/>
      <c r="AT17" s="53"/>
      <c r="AU17" s="53"/>
      <c r="AV17" s="53"/>
      <c r="AW17" s="53"/>
      <c r="AX17" s="53"/>
      <c r="AY17" s="53">
        <v>0.67</v>
      </c>
      <c r="AZ17" s="53"/>
      <c r="BA17" s="53"/>
      <c r="BB17" s="53"/>
      <c r="BC17" s="53">
        <v>5.0000000000000001E-3</v>
      </c>
      <c r="BD17" s="53"/>
      <c r="BE17" s="53"/>
      <c r="BF17" s="53"/>
      <c r="BG17" s="53"/>
      <c r="BH17" s="53"/>
      <c r="BI17" s="53"/>
      <c r="BJ17" s="53">
        <v>2E-3</v>
      </c>
      <c r="BK17" s="53"/>
      <c r="BL17" s="53"/>
      <c r="BM17" s="53"/>
      <c r="BN17" s="53"/>
      <c r="BO17" s="53"/>
      <c r="BP17" s="53"/>
      <c r="BQ17" s="53"/>
      <c r="BR17" s="53">
        <v>2.5000000000000001E-3</v>
      </c>
      <c r="BS17" s="53"/>
      <c r="BT17" s="54">
        <f t="shared" ref="BT17" si="4">SUM(F17:BS17)</f>
        <v>1</v>
      </c>
      <c r="BU17" s="114">
        <f t="shared" si="1"/>
        <v>7.4999999999999997E-3</v>
      </c>
    </row>
    <row r="18" spans="1:73" x14ac:dyDescent="0.25">
      <c r="A18" t="e">
        <f>VLOOKUP(B18,#REF!,2)</f>
        <v>#REF!</v>
      </c>
      <c r="B18" t="s">
        <v>155</v>
      </c>
      <c r="C18" s="33" t="s">
        <v>165</v>
      </c>
      <c r="D18" s="35"/>
      <c r="E18" s="35"/>
      <c r="F18" s="52">
        <v>0.18</v>
      </c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>
        <v>0.3</v>
      </c>
      <c r="W18" s="53">
        <v>0.15</v>
      </c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>
        <v>0.35</v>
      </c>
      <c r="BD18" s="53"/>
      <c r="BE18" s="53"/>
      <c r="BF18" s="53"/>
      <c r="BG18" s="53"/>
      <c r="BH18" s="53"/>
      <c r="BI18" s="53">
        <v>0.02</v>
      </c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4">
        <f t="shared" si="3"/>
        <v>1</v>
      </c>
      <c r="BU18" s="114">
        <f t="shared" si="1"/>
        <v>0</v>
      </c>
    </row>
    <row r="19" spans="1:73" x14ac:dyDescent="0.25">
      <c r="A19" t="e">
        <f>VLOOKUP(B19,#REF!,2)</f>
        <v>#REF!</v>
      </c>
      <c r="B19" s="82" t="s">
        <v>166</v>
      </c>
      <c r="C19" s="90" t="s">
        <v>167</v>
      </c>
      <c r="D19" s="35"/>
      <c r="E19" s="63"/>
      <c r="F19" s="52">
        <v>1</v>
      </c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4">
        <f t="shared" si="3"/>
        <v>1</v>
      </c>
      <c r="BU19" s="114">
        <f t="shared" si="1"/>
        <v>0</v>
      </c>
    </row>
    <row r="20" spans="1:73" x14ac:dyDescent="0.25">
      <c r="A20" t="e">
        <f>VLOOKUP(B20,#REF!,2)</f>
        <v>#REF!</v>
      </c>
      <c r="B20" s="82" t="s">
        <v>166</v>
      </c>
      <c r="C20" s="90" t="s">
        <v>168</v>
      </c>
      <c r="D20" s="62"/>
      <c r="F20" s="52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>
        <v>1</v>
      </c>
      <c r="BP20" s="53"/>
      <c r="BQ20" s="53"/>
      <c r="BR20" s="53"/>
      <c r="BS20" s="53"/>
      <c r="BT20" s="54">
        <f t="shared" si="3"/>
        <v>1</v>
      </c>
      <c r="BU20" s="114">
        <f t="shared" si="1"/>
        <v>0</v>
      </c>
    </row>
    <row r="21" spans="1:73" x14ac:dyDescent="0.25">
      <c r="A21" t="e">
        <f>VLOOKUP(B21,#REF!,2)</f>
        <v>#REF!</v>
      </c>
      <c r="B21" s="82" t="s">
        <v>166</v>
      </c>
      <c r="C21" s="90" t="s">
        <v>169</v>
      </c>
      <c r="D21" s="35"/>
      <c r="E21" s="35"/>
      <c r="F21" s="52">
        <v>1</v>
      </c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4">
        <f t="shared" si="3"/>
        <v>1</v>
      </c>
      <c r="BU21" s="114">
        <f t="shared" si="1"/>
        <v>0</v>
      </c>
    </row>
    <row r="22" spans="1:73" x14ac:dyDescent="0.25">
      <c r="A22" t="e">
        <f>VLOOKUP(B22,#REF!,2)</f>
        <v>#REF!</v>
      </c>
      <c r="B22" s="82" t="s">
        <v>166</v>
      </c>
      <c r="C22" s="90" t="s">
        <v>170</v>
      </c>
      <c r="D22" s="35"/>
      <c r="E22" s="35"/>
      <c r="F22" s="52">
        <v>1</v>
      </c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4">
        <f t="shared" si="2"/>
        <v>1</v>
      </c>
      <c r="BU22" s="114">
        <f t="shared" si="1"/>
        <v>0</v>
      </c>
    </row>
    <row r="23" spans="1:73" ht="15.75" thickBot="1" x14ac:dyDescent="0.3">
      <c r="A23" t="e">
        <f>VLOOKUP(B23,#REF!,2)</f>
        <v>#REF!</v>
      </c>
      <c r="B23" s="82" t="s">
        <v>166</v>
      </c>
      <c r="C23" s="90" t="s">
        <v>261</v>
      </c>
      <c r="D23" s="86" t="s">
        <v>171</v>
      </c>
      <c r="F23" s="52">
        <v>1</v>
      </c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4">
        <f t="shared" si="2"/>
        <v>1</v>
      </c>
      <c r="BU23" s="114">
        <f t="shared" si="1"/>
        <v>0</v>
      </c>
    </row>
    <row r="24" spans="1:73" x14ac:dyDescent="0.25">
      <c r="A24" s="85" t="s">
        <v>37</v>
      </c>
      <c r="B24" s="82" t="s">
        <v>172</v>
      </c>
      <c r="C24" s="84" t="s">
        <v>173</v>
      </c>
      <c r="D24" s="86"/>
      <c r="F24" s="49">
        <v>0.23150000000000001</v>
      </c>
      <c r="G24" s="50">
        <v>5.7500000000000002E-2</v>
      </c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>
        <v>0.24010000000000001</v>
      </c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>
        <v>5.1700000000000003E-2</v>
      </c>
      <c r="AH24" s="50"/>
      <c r="AI24" s="50"/>
      <c r="AJ24" s="50"/>
      <c r="AK24" s="50"/>
      <c r="AL24" s="50"/>
      <c r="AM24" s="50"/>
      <c r="AN24" s="50"/>
      <c r="AO24" s="50"/>
      <c r="AP24" s="50">
        <v>5.1700000000000003E-2</v>
      </c>
      <c r="AQ24" s="50"/>
      <c r="AR24" s="50"/>
      <c r="AS24" s="50"/>
      <c r="AT24" s="50"/>
      <c r="AU24" s="50"/>
      <c r="AV24" s="50"/>
      <c r="AW24" s="50"/>
      <c r="AX24" s="50"/>
      <c r="AY24" s="50"/>
      <c r="AZ24" s="50">
        <v>6.08E-2</v>
      </c>
      <c r="BA24" s="50"/>
      <c r="BB24" s="50"/>
      <c r="BC24" s="50"/>
      <c r="BD24" s="50"/>
      <c r="BE24" s="50"/>
      <c r="BF24" s="50"/>
      <c r="BG24" s="50"/>
      <c r="BH24" s="50"/>
      <c r="BI24" s="50">
        <v>8.5000000000000006E-2</v>
      </c>
      <c r="BJ24" s="50">
        <v>0.19</v>
      </c>
      <c r="BK24" s="50"/>
      <c r="BL24" s="50">
        <v>3.1699999999999999E-2</v>
      </c>
      <c r="BM24" s="50"/>
      <c r="BN24" s="50"/>
      <c r="BO24" s="50"/>
      <c r="BP24" s="50"/>
      <c r="BQ24" s="50"/>
      <c r="BR24" s="50"/>
      <c r="BS24" s="50"/>
      <c r="BT24" s="54"/>
      <c r="BU24" s="114"/>
    </row>
    <row r="25" spans="1:73" x14ac:dyDescent="0.25">
      <c r="A25" s="85" t="s">
        <v>265</v>
      </c>
      <c r="B25" s="82" t="s">
        <v>172</v>
      </c>
      <c r="C25" s="84" t="s">
        <v>174</v>
      </c>
      <c r="D25" s="86"/>
      <c r="F25" s="52">
        <v>0.12720000000000001</v>
      </c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>
        <v>0.1789</v>
      </c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>
        <v>6.3200000000000006E-2</v>
      </c>
      <c r="AQ25" s="53"/>
      <c r="AR25" s="53"/>
      <c r="AS25" s="53"/>
      <c r="AT25" s="53"/>
      <c r="AU25" s="53"/>
      <c r="AV25" s="53"/>
      <c r="AW25" s="53"/>
      <c r="AX25" s="53"/>
      <c r="AY25" s="53"/>
      <c r="AZ25" s="53">
        <v>0.63070000000000004</v>
      </c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4"/>
      <c r="BU25" s="114"/>
    </row>
    <row r="26" spans="1:73" x14ac:dyDescent="0.25">
      <c r="A26" s="85" t="s">
        <v>265</v>
      </c>
      <c r="B26" s="82" t="s">
        <v>172</v>
      </c>
      <c r="C26" s="84" t="s">
        <v>176</v>
      </c>
      <c r="D26" s="86"/>
      <c r="F26" s="52">
        <v>0.13880000000000001</v>
      </c>
      <c r="G26" s="53"/>
      <c r="H26" s="53"/>
      <c r="I26" s="53"/>
      <c r="J26" s="53"/>
      <c r="K26" s="53"/>
      <c r="L26" s="53"/>
      <c r="M26" s="53"/>
      <c r="N26" s="53"/>
      <c r="O26" s="53">
        <v>1.0999999999999999E-2</v>
      </c>
      <c r="P26" s="53"/>
      <c r="Q26" s="53"/>
      <c r="R26" s="53"/>
      <c r="S26" s="53"/>
      <c r="T26" s="53"/>
      <c r="U26" s="53"/>
      <c r="V26" s="53">
        <v>0.30609999999999998</v>
      </c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>
        <v>0.52</v>
      </c>
      <c r="BA26" s="53"/>
      <c r="BB26" s="53"/>
      <c r="BC26" s="53"/>
      <c r="BD26" s="53"/>
      <c r="BE26" s="53"/>
      <c r="BF26" s="53">
        <v>1.0699999999999999E-2</v>
      </c>
      <c r="BG26" s="53"/>
      <c r="BH26" s="53"/>
      <c r="BI26" s="53"/>
      <c r="BJ26" s="53"/>
      <c r="BK26" s="53">
        <v>1.34E-2</v>
      </c>
      <c r="BL26" s="53"/>
      <c r="BM26" s="53"/>
      <c r="BN26" s="53"/>
      <c r="BO26" s="53"/>
      <c r="BP26" s="53"/>
      <c r="BQ26" s="53"/>
      <c r="BR26" s="53"/>
      <c r="BS26" s="53"/>
      <c r="BT26" s="54"/>
      <c r="BU26" s="114"/>
    </row>
    <row r="27" spans="1:73" x14ac:dyDescent="0.25">
      <c r="A27" s="85" t="s">
        <v>265</v>
      </c>
      <c r="B27" s="82" t="s">
        <v>172</v>
      </c>
      <c r="C27" s="84" t="s">
        <v>177</v>
      </c>
      <c r="D27" s="86"/>
      <c r="F27" s="52">
        <v>0.39190000000000003</v>
      </c>
      <c r="G27" s="53"/>
      <c r="H27" s="53"/>
      <c r="I27" s="53"/>
      <c r="J27" s="53"/>
      <c r="K27" s="53">
        <v>3.8399999999999997E-2</v>
      </c>
      <c r="L27" s="53"/>
      <c r="M27" s="53"/>
      <c r="N27" s="53"/>
      <c r="O27" s="53"/>
      <c r="P27" s="53"/>
      <c r="Q27" s="53"/>
      <c r="R27" s="53"/>
      <c r="S27" s="53"/>
      <c r="T27" s="53"/>
      <c r="U27" s="53">
        <v>1.0500000000000001E-2</v>
      </c>
      <c r="V27" s="53">
        <v>0.1333</v>
      </c>
      <c r="W27" s="53">
        <v>1.2500000000000001E-2</v>
      </c>
      <c r="X27" s="53"/>
      <c r="Y27" s="53"/>
      <c r="Z27" s="53"/>
      <c r="AA27" s="53"/>
      <c r="AB27" s="53">
        <v>1.2500000000000001E-2</v>
      </c>
      <c r="AC27" s="53"/>
      <c r="AD27" s="53"/>
      <c r="AE27" s="53"/>
      <c r="AF27" s="53"/>
      <c r="AG27" s="53">
        <v>8.0000000000000002E-3</v>
      </c>
      <c r="AH27" s="53"/>
      <c r="AI27" s="53"/>
      <c r="AJ27" s="53"/>
      <c r="AK27" s="53"/>
      <c r="AL27" s="53"/>
      <c r="AM27" s="53"/>
      <c r="AN27" s="53">
        <v>1.0500000000000001E-2</v>
      </c>
      <c r="AO27" s="53"/>
      <c r="AP27" s="53">
        <v>3.7999999999999999E-2</v>
      </c>
      <c r="AQ27" s="53">
        <v>1.6000000000000001E-3</v>
      </c>
      <c r="AR27" s="53"/>
      <c r="AS27" s="53"/>
      <c r="AT27" s="53"/>
      <c r="AU27" s="53"/>
      <c r="AV27" s="53"/>
      <c r="AW27" s="53"/>
      <c r="AX27" s="53"/>
      <c r="AY27" s="53"/>
      <c r="AZ27" s="53">
        <v>0.2903</v>
      </c>
      <c r="BA27" s="53"/>
      <c r="BB27" s="53"/>
      <c r="BC27" s="53"/>
      <c r="BD27" s="53"/>
      <c r="BE27" s="53">
        <v>1.01E-2</v>
      </c>
      <c r="BF27" s="53">
        <v>8.0999999999999996E-3</v>
      </c>
      <c r="BG27" s="53"/>
      <c r="BH27" s="53"/>
      <c r="BI27" s="53"/>
      <c r="BJ27" s="53"/>
      <c r="BK27" s="53">
        <v>3.4299999999999997E-2</v>
      </c>
      <c r="BL27" s="53"/>
      <c r="BM27" s="53"/>
      <c r="BN27" s="53"/>
      <c r="BO27" s="53"/>
      <c r="BP27" s="53"/>
      <c r="BQ27" s="53"/>
      <c r="BR27" s="53"/>
      <c r="BS27" s="53"/>
      <c r="BT27" s="54"/>
      <c r="BU27" s="114"/>
    </row>
    <row r="28" spans="1:73" x14ac:dyDescent="0.25">
      <c r="A28" s="85" t="s">
        <v>265</v>
      </c>
      <c r="B28" s="82" t="s">
        <v>172</v>
      </c>
      <c r="C28" s="84" t="s">
        <v>178</v>
      </c>
      <c r="D28" s="86"/>
      <c r="F28" s="52">
        <v>0.26229999999999998</v>
      </c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>
        <v>3.3E-3</v>
      </c>
      <c r="S28" s="53"/>
      <c r="T28" s="53"/>
      <c r="U28" s="53">
        <v>2.1299999999999999E-2</v>
      </c>
      <c r="V28" s="53">
        <v>0.23230000000000001</v>
      </c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>
        <v>1.9199999999999998E-2</v>
      </c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>
        <v>0.43919999999999998</v>
      </c>
      <c r="BA28" s="53"/>
      <c r="BB28" s="53"/>
      <c r="BC28" s="53"/>
      <c r="BD28" s="53"/>
      <c r="BE28" s="53"/>
      <c r="BF28" s="53">
        <v>1.6999999999999999E-3</v>
      </c>
      <c r="BG28" s="53"/>
      <c r="BH28" s="53"/>
      <c r="BI28" s="53"/>
      <c r="BJ28" s="53"/>
      <c r="BK28" s="53">
        <v>6.7000000000000002E-3</v>
      </c>
      <c r="BL28" s="53"/>
      <c r="BM28" s="53"/>
      <c r="BN28" s="53"/>
      <c r="BO28" s="53"/>
      <c r="BP28" s="53">
        <v>1.4E-2</v>
      </c>
      <c r="BQ28" s="53"/>
      <c r="BR28" s="53"/>
      <c r="BS28" s="53"/>
      <c r="BT28" s="54"/>
      <c r="BU28" s="114"/>
    </row>
    <row r="29" spans="1:73" x14ac:dyDescent="0.25">
      <c r="A29" s="85" t="s">
        <v>265</v>
      </c>
      <c r="B29" s="82" t="s">
        <v>172</v>
      </c>
      <c r="C29" s="84" t="s">
        <v>179</v>
      </c>
      <c r="D29" s="86"/>
      <c r="F29" s="52">
        <v>0.3407</v>
      </c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>
        <v>0.26600000000000001</v>
      </c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>
        <v>0.39329999999999998</v>
      </c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4"/>
      <c r="BU29" s="114"/>
    </row>
    <row r="30" spans="1:73" x14ac:dyDescent="0.25">
      <c r="A30" s="85" t="s">
        <v>265</v>
      </c>
      <c r="B30" s="82" t="s">
        <v>172</v>
      </c>
      <c r="C30" s="94" t="s">
        <v>286</v>
      </c>
      <c r="D30" s="86"/>
      <c r="F30" s="52">
        <v>0.62890000000000001</v>
      </c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>
        <v>0.22459999999999999</v>
      </c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>
        <v>0.14649999999999999</v>
      </c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4"/>
      <c r="BU30" s="114"/>
    </row>
    <row r="31" spans="1:73" x14ac:dyDescent="0.25">
      <c r="A31" s="85" t="s">
        <v>265</v>
      </c>
      <c r="B31" s="82" t="s">
        <v>172</v>
      </c>
      <c r="C31" s="84" t="s">
        <v>262</v>
      </c>
      <c r="D31" s="86"/>
      <c r="F31" s="52">
        <v>0.15</v>
      </c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>
        <v>0.03</v>
      </c>
      <c r="V31" s="53">
        <v>0.27</v>
      </c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>
        <v>0.03</v>
      </c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>
        <v>0.52</v>
      </c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4"/>
      <c r="BU31" s="114"/>
    </row>
    <row r="32" spans="1:73" ht="15.75" thickBot="1" x14ac:dyDescent="0.3">
      <c r="A32" s="85" t="s">
        <v>37</v>
      </c>
      <c r="B32" s="82" t="s">
        <v>172</v>
      </c>
      <c r="C32" s="84" t="s">
        <v>185</v>
      </c>
      <c r="D32" s="86"/>
      <c r="F32" s="52">
        <v>0.15</v>
      </c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>
        <v>0.03</v>
      </c>
      <c r="V32" s="53">
        <v>0.25</v>
      </c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>
        <v>0.02</v>
      </c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>
        <v>0.55000000000000004</v>
      </c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4"/>
      <c r="BU32" s="114"/>
    </row>
    <row r="33" spans="1:73" x14ac:dyDescent="0.25">
      <c r="A33" s="85" t="s">
        <v>29</v>
      </c>
      <c r="B33" s="82" t="s">
        <v>180</v>
      </c>
      <c r="C33" s="98" t="s">
        <v>181</v>
      </c>
      <c r="D33" s="77"/>
      <c r="E33" s="33"/>
      <c r="F33" s="49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>
        <v>1</v>
      </c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4">
        <f t="shared" ref="BT33:BT35" si="5">SUM(F33:BS33)</f>
        <v>1</v>
      </c>
      <c r="BU33" s="114">
        <f t="shared" si="1"/>
        <v>0</v>
      </c>
    </row>
    <row r="34" spans="1:73" x14ac:dyDescent="0.25">
      <c r="A34" s="85" t="s">
        <v>29</v>
      </c>
      <c r="B34" s="82" t="s">
        <v>180</v>
      </c>
      <c r="C34" s="78" t="s">
        <v>182</v>
      </c>
      <c r="D34" s="62"/>
      <c r="F34" s="52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>
        <v>0.04</v>
      </c>
      <c r="BC34" s="53"/>
      <c r="BD34" s="53"/>
      <c r="BE34" s="53"/>
      <c r="BF34" s="53"/>
      <c r="BG34" s="53"/>
      <c r="BH34" s="53">
        <v>0.88</v>
      </c>
      <c r="BI34" s="53"/>
      <c r="BJ34" s="53"/>
      <c r="BK34" s="53"/>
      <c r="BL34" s="53"/>
      <c r="BM34" s="53"/>
      <c r="BN34" s="53"/>
      <c r="BO34" s="53"/>
      <c r="BP34" s="53">
        <v>0.04</v>
      </c>
      <c r="BQ34" s="53"/>
      <c r="BR34" s="53"/>
      <c r="BS34" s="53">
        <v>0.04</v>
      </c>
      <c r="BT34" s="54">
        <f t="shared" si="5"/>
        <v>1</v>
      </c>
      <c r="BU34" s="114">
        <f t="shared" si="1"/>
        <v>0</v>
      </c>
    </row>
    <row r="35" spans="1:73" x14ac:dyDescent="0.25">
      <c r="A35" s="85" t="s">
        <v>29</v>
      </c>
      <c r="B35" s="82" t="s">
        <v>180</v>
      </c>
      <c r="C35" s="78" t="s">
        <v>183</v>
      </c>
      <c r="D35" s="35"/>
      <c r="E35" s="35"/>
      <c r="F35" s="52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>
        <v>0.97499999999999998</v>
      </c>
      <c r="BI35" s="53"/>
      <c r="BJ35" s="53"/>
      <c r="BK35" s="53"/>
      <c r="BL35" s="53">
        <v>2.5000000000000001E-2</v>
      </c>
      <c r="BM35" s="53"/>
      <c r="BN35" s="53"/>
      <c r="BO35" s="53"/>
      <c r="BP35" s="53"/>
      <c r="BQ35" s="53"/>
      <c r="BR35" s="53"/>
      <c r="BS35" s="53"/>
      <c r="BT35" s="54">
        <f t="shared" si="5"/>
        <v>1</v>
      </c>
      <c r="BU35" s="114">
        <f t="shared" si="1"/>
        <v>0</v>
      </c>
    </row>
    <row r="36" spans="1:73" x14ac:dyDescent="0.25">
      <c r="A36" s="85" t="s">
        <v>29</v>
      </c>
      <c r="B36" s="82" t="s">
        <v>180</v>
      </c>
      <c r="C36" s="78" t="s">
        <v>184</v>
      </c>
      <c r="D36" s="35"/>
      <c r="E36" s="35"/>
      <c r="F36" s="52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>
        <v>1</v>
      </c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4">
        <f t="shared" ref="BT36:BT38" si="6">SUM(F36:BS36)</f>
        <v>1</v>
      </c>
      <c r="BU36" s="114">
        <f t="shared" si="1"/>
        <v>0</v>
      </c>
    </row>
    <row r="37" spans="1:73" x14ac:dyDescent="0.25">
      <c r="A37" s="85" t="s">
        <v>29</v>
      </c>
      <c r="B37" s="82" t="s">
        <v>180</v>
      </c>
      <c r="C37" s="78" t="s">
        <v>287</v>
      </c>
      <c r="D37" s="35" t="s">
        <v>175</v>
      </c>
      <c r="E37" s="35"/>
      <c r="F37" s="52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>
        <v>1</v>
      </c>
      <c r="BI37" s="53"/>
      <c r="BJ37" s="53"/>
      <c r="BK37" s="53"/>
      <c r="BL37" s="53"/>
      <c r="BM37" s="53"/>
      <c r="BN37" s="53"/>
      <c r="BO37" s="53"/>
      <c r="BP37" s="53"/>
      <c r="BQ37" s="53"/>
      <c r="BR37" s="53"/>
      <c r="BS37" s="53"/>
      <c r="BT37" s="54">
        <f t="shared" si="6"/>
        <v>1</v>
      </c>
      <c r="BU37" s="114">
        <f t="shared" si="1"/>
        <v>0</v>
      </c>
    </row>
    <row r="38" spans="1:73" x14ac:dyDescent="0.25">
      <c r="A38" s="85" t="s">
        <v>29</v>
      </c>
      <c r="B38" s="82" t="s">
        <v>180</v>
      </c>
      <c r="C38" s="78" t="s">
        <v>186</v>
      </c>
      <c r="D38" s="62"/>
      <c r="F38" s="52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>
        <v>1</v>
      </c>
      <c r="BI38" s="53"/>
      <c r="BJ38" s="53"/>
      <c r="BK38" s="53"/>
      <c r="BL38" s="53"/>
      <c r="BM38" s="53"/>
      <c r="BN38" s="53"/>
      <c r="BO38" s="53"/>
      <c r="BP38" s="53"/>
      <c r="BQ38" s="53"/>
      <c r="BR38" s="53"/>
      <c r="BS38" s="53"/>
      <c r="BT38" s="54">
        <f t="shared" si="6"/>
        <v>1</v>
      </c>
      <c r="BU38" s="114">
        <f t="shared" si="1"/>
        <v>0</v>
      </c>
    </row>
    <row r="39" spans="1:73" ht="15.75" thickBot="1" x14ac:dyDescent="0.3">
      <c r="A39" s="85" t="s">
        <v>29</v>
      </c>
      <c r="B39" s="82" t="s">
        <v>180</v>
      </c>
      <c r="C39" s="98" t="s">
        <v>294</v>
      </c>
      <c r="D39" s="35" t="s">
        <v>175</v>
      </c>
      <c r="E39" s="35"/>
      <c r="F39" s="52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>
        <v>1</v>
      </c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4">
        <f t="shared" ref="BT39" si="7">SUM(F39:BS39)</f>
        <v>1</v>
      </c>
      <c r="BU39" s="114">
        <f t="shared" si="1"/>
        <v>0</v>
      </c>
    </row>
    <row r="40" spans="1:73" x14ac:dyDescent="0.25">
      <c r="A40" s="85" t="s">
        <v>266</v>
      </c>
      <c r="B40" s="82" t="s">
        <v>187</v>
      </c>
      <c r="C40" s="88" t="s">
        <v>188</v>
      </c>
      <c r="D40" s="77"/>
      <c r="E40" s="33"/>
      <c r="F40" s="49">
        <v>0.1</v>
      </c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>
        <v>0.125</v>
      </c>
      <c r="S40" s="50"/>
      <c r="T40" s="50"/>
      <c r="U40" s="50"/>
      <c r="V40" s="50">
        <v>0.35</v>
      </c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>
        <v>0.125</v>
      </c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>
        <v>0.25</v>
      </c>
      <c r="BA40" s="50"/>
      <c r="BB40" s="50"/>
      <c r="BC40" s="50"/>
      <c r="BD40" s="50"/>
      <c r="BE40" s="50"/>
      <c r="BF40" s="50">
        <v>0.05</v>
      </c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4">
        <f t="shared" ref="BT40" si="8">SUM(F40:BS40)</f>
        <v>1</v>
      </c>
      <c r="BU40" s="114">
        <f t="shared" si="1"/>
        <v>0.25</v>
      </c>
    </row>
    <row r="41" spans="1:73" x14ac:dyDescent="0.25">
      <c r="A41" s="85" t="s">
        <v>266</v>
      </c>
      <c r="B41" s="82" t="s">
        <v>187</v>
      </c>
      <c r="C41" s="78" t="s">
        <v>189</v>
      </c>
      <c r="D41" s="62"/>
      <c r="F41" s="52">
        <v>0.15</v>
      </c>
      <c r="G41" s="53">
        <v>0.125</v>
      </c>
      <c r="H41" s="53">
        <v>0.125</v>
      </c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>
        <v>0.2</v>
      </c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>
        <v>0.4</v>
      </c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53"/>
      <c r="BS41" s="53"/>
      <c r="BT41" s="54">
        <f t="shared" ref="BT41:BT43" si="9">SUM(F41:BS41)</f>
        <v>1</v>
      </c>
      <c r="BU41" s="114">
        <f t="shared" si="1"/>
        <v>0</v>
      </c>
    </row>
    <row r="42" spans="1:73" x14ac:dyDescent="0.25">
      <c r="A42" s="85" t="s">
        <v>266</v>
      </c>
      <c r="B42" s="82" t="s">
        <v>187</v>
      </c>
      <c r="C42" s="78" t="s">
        <v>190</v>
      </c>
      <c r="D42" s="35"/>
      <c r="E42" s="35"/>
      <c r="F42" s="52">
        <v>0.2</v>
      </c>
      <c r="G42" s="53">
        <v>0.05</v>
      </c>
      <c r="H42" s="53">
        <v>0.05</v>
      </c>
      <c r="I42" s="53"/>
      <c r="J42" s="53"/>
      <c r="K42" s="53"/>
      <c r="L42" s="53"/>
      <c r="M42" s="53"/>
      <c r="N42" s="53"/>
      <c r="O42" s="53"/>
      <c r="P42" s="53"/>
      <c r="Q42" s="53"/>
      <c r="R42" s="53">
        <v>2.5000000000000001E-2</v>
      </c>
      <c r="S42" s="53"/>
      <c r="T42" s="53"/>
      <c r="U42" s="53"/>
      <c r="V42" s="53">
        <v>0.25</v>
      </c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>
        <v>2.5000000000000001E-2</v>
      </c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>
        <v>0.35</v>
      </c>
      <c r="BA42" s="53"/>
      <c r="BB42" s="53"/>
      <c r="BC42" s="53"/>
      <c r="BD42" s="53"/>
      <c r="BE42" s="53"/>
      <c r="BF42" s="53">
        <v>0.05</v>
      </c>
      <c r="BG42" s="53"/>
      <c r="BH42" s="53"/>
      <c r="BI42" s="53"/>
      <c r="BJ42" s="53"/>
      <c r="BK42" s="53"/>
      <c r="BL42" s="53"/>
      <c r="BM42" s="53"/>
      <c r="BN42" s="53"/>
      <c r="BO42" s="53"/>
      <c r="BP42" s="53"/>
      <c r="BQ42" s="53"/>
      <c r="BR42" s="53"/>
      <c r="BS42" s="53"/>
      <c r="BT42" s="54">
        <f t="shared" si="9"/>
        <v>1</v>
      </c>
      <c r="BU42" s="114">
        <f t="shared" si="1"/>
        <v>0.05</v>
      </c>
    </row>
    <row r="43" spans="1:73" x14ac:dyDescent="0.25">
      <c r="A43" s="85" t="s">
        <v>266</v>
      </c>
      <c r="B43" s="82" t="s">
        <v>187</v>
      </c>
      <c r="C43" s="78" t="s">
        <v>261</v>
      </c>
      <c r="D43" s="66" t="s">
        <v>164</v>
      </c>
      <c r="E43" s="35"/>
      <c r="F43" s="52">
        <v>0.25</v>
      </c>
      <c r="G43" s="53">
        <v>0.05</v>
      </c>
      <c r="H43" s="53">
        <v>0.05</v>
      </c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>
        <v>0.3</v>
      </c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>
        <v>0.3</v>
      </c>
      <c r="BA43" s="53"/>
      <c r="BB43" s="53"/>
      <c r="BC43" s="53"/>
      <c r="BD43" s="53"/>
      <c r="BE43" s="53"/>
      <c r="BF43" s="53">
        <v>0.05</v>
      </c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53"/>
      <c r="BR43" s="53"/>
      <c r="BS43" s="53"/>
      <c r="BT43" s="54">
        <f t="shared" si="9"/>
        <v>1</v>
      </c>
      <c r="BU43" s="114">
        <f t="shared" si="1"/>
        <v>0</v>
      </c>
    </row>
    <row r="44" spans="1:73" x14ac:dyDescent="0.25">
      <c r="A44" s="85" t="s">
        <v>98</v>
      </c>
      <c r="B44" s="92" t="s">
        <v>275</v>
      </c>
      <c r="C44" s="33" t="s">
        <v>191</v>
      </c>
      <c r="D44" s="35"/>
      <c r="E44" s="35"/>
      <c r="F44" s="52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>
        <v>1</v>
      </c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  <c r="BS44" s="53"/>
      <c r="BT44" s="54">
        <f t="shared" ref="BT44:BT54" si="10">SUM(F44:BS44)</f>
        <v>1</v>
      </c>
      <c r="BU44" s="114">
        <f t="shared" si="1"/>
        <v>0</v>
      </c>
    </row>
    <row r="45" spans="1:73" x14ac:dyDescent="0.25">
      <c r="A45" s="85" t="s">
        <v>98</v>
      </c>
      <c r="B45" s="92" t="s">
        <v>275</v>
      </c>
      <c r="C45" s="33" t="s">
        <v>295</v>
      </c>
      <c r="D45" s="62"/>
      <c r="F45" s="52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>
        <v>0.65</v>
      </c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>
        <v>0.03</v>
      </c>
      <c r="BR45" s="53">
        <v>0.32</v>
      </c>
      <c r="BS45" s="53"/>
      <c r="BT45" s="54">
        <f t="shared" si="10"/>
        <v>1</v>
      </c>
      <c r="BU45" s="114">
        <f t="shared" si="1"/>
        <v>0</v>
      </c>
    </row>
    <row r="46" spans="1:73" x14ac:dyDescent="0.25">
      <c r="A46" s="85" t="s">
        <v>98</v>
      </c>
      <c r="B46" s="92" t="s">
        <v>275</v>
      </c>
      <c r="C46" s="33" t="s">
        <v>192</v>
      </c>
      <c r="D46" s="35"/>
      <c r="E46" s="35"/>
      <c r="F46" s="52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>
        <v>0.02</v>
      </c>
      <c r="AW46" s="53"/>
      <c r="AX46" s="53"/>
      <c r="AY46" s="53">
        <v>0.65</v>
      </c>
      <c r="AZ46" s="53"/>
      <c r="BA46" s="53">
        <v>0.01</v>
      </c>
      <c r="BB46" s="53"/>
      <c r="BC46" s="53"/>
      <c r="BD46" s="53"/>
      <c r="BE46" s="53"/>
      <c r="BF46" s="53"/>
      <c r="BG46" s="53"/>
      <c r="BH46" s="53"/>
      <c r="BI46" s="53"/>
      <c r="BJ46" s="53"/>
      <c r="BK46" s="53">
        <v>0.01</v>
      </c>
      <c r="BL46" s="53"/>
      <c r="BM46" s="53"/>
      <c r="BN46" s="53"/>
      <c r="BO46" s="53"/>
      <c r="BP46" s="53"/>
      <c r="BQ46" s="53">
        <v>0.02</v>
      </c>
      <c r="BR46" s="53">
        <v>0.28999999999999998</v>
      </c>
      <c r="BS46" s="53"/>
      <c r="BT46" s="54">
        <f t="shared" si="10"/>
        <v>1</v>
      </c>
      <c r="BU46" s="114">
        <f t="shared" si="1"/>
        <v>0</v>
      </c>
    </row>
    <row r="47" spans="1:73" x14ac:dyDescent="0.25">
      <c r="A47" s="85" t="s">
        <v>98</v>
      </c>
      <c r="B47" s="92" t="s">
        <v>275</v>
      </c>
      <c r="C47" s="33" t="s">
        <v>296</v>
      </c>
      <c r="D47" s="35"/>
      <c r="E47" s="63"/>
      <c r="F47" s="52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>
        <v>0.6</v>
      </c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>
        <v>0.02</v>
      </c>
      <c r="BR47" s="53">
        <v>0.38</v>
      </c>
      <c r="BS47" s="53"/>
      <c r="BT47" s="54">
        <f t="shared" si="10"/>
        <v>1</v>
      </c>
      <c r="BU47" s="114">
        <f t="shared" si="1"/>
        <v>0</v>
      </c>
    </row>
    <row r="48" spans="1:73" x14ac:dyDescent="0.25">
      <c r="A48" s="85" t="s">
        <v>98</v>
      </c>
      <c r="B48" s="92" t="s">
        <v>275</v>
      </c>
      <c r="C48" s="33" t="s">
        <v>193</v>
      </c>
      <c r="D48" s="62"/>
      <c r="F48" s="52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>
        <v>0.02</v>
      </c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>
        <v>0.18</v>
      </c>
      <c r="BR48" s="53">
        <v>0.8</v>
      </c>
      <c r="BS48" s="53"/>
      <c r="BT48" s="54">
        <f t="shared" si="10"/>
        <v>1</v>
      </c>
      <c r="BU48" s="114">
        <f t="shared" si="1"/>
        <v>0</v>
      </c>
    </row>
    <row r="49" spans="1:73" x14ac:dyDescent="0.25">
      <c r="A49" s="85" t="s">
        <v>98</v>
      </c>
      <c r="B49" s="92" t="s">
        <v>275</v>
      </c>
      <c r="C49" s="33" t="s">
        <v>261</v>
      </c>
      <c r="D49" s="35" t="s">
        <v>194</v>
      </c>
      <c r="E49" s="35"/>
      <c r="F49" s="52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>
        <v>0.5</v>
      </c>
      <c r="BR49" s="53">
        <v>0.5</v>
      </c>
      <c r="BS49" s="53"/>
      <c r="BT49" s="54">
        <f t="shared" si="10"/>
        <v>1</v>
      </c>
      <c r="BU49" s="114">
        <f t="shared" si="1"/>
        <v>0</v>
      </c>
    </row>
    <row r="50" spans="1:73" x14ac:dyDescent="0.25">
      <c r="A50" s="85" t="s">
        <v>98</v>
      </c>
      <c r="B50" s="92" t="s">
        <v>275</v>
      </c>
      <c r="C50" s="33" t="s">
        <v>297</v>
      </c>
      <c r="D50" s="35" t="s">
        <v>195</v>
      </c>
      <c r="E50" s="35"/>
      <c r="F50" s="52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>
        <v>1</v>
      </c>
      <c r="BR50" s="53"/>
      <c r="BS50" s="53"/>
      <c r="BT50" s="54">
        <f t="shared" si="10"/>
        <v>1</v>
      </c>
      <c r="BU50" s="114">
        <f t="shared" si="1"/>
        <v>0</v>
      </c>
    </row>
    <row r="51" spans="1:73" x14ac:dyDescent="0.25">
      <c r="A51" s="85" t="s">
        <v>98</v>
      </c>
      <c r="B51" s="92" t="s">
        <v>275</v>
      </c>
      <c r="C51" s="33" t="s">
        <v>298</v>
      </c>
      <c r="D51" s="62" t="s">
        <v>196</v>
      </c>
      <c r="F51" s="52">
        <v>0.47</v>
      </c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>
        <v>0.01</v>
      </c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>
        <v>0.01</v>
      </c>
      <c r="AQ51" s="53"/>
      <c r="AR51" s="53"/>
      <c r="AS51" s="53"/>
      <c r="AT51" s="53"/>
      <c r="AU51" s="53"/>
      <c r="AV51" s="53"/>
      <c r="AW51" s="53"/>
      <c r="AX51" s="53"/>
      <c r="AY51" s="53">
        <v>0.43</v>
      </c>
      <c r="AZ51" s="53"/>
      <c r="BA51" s="53"/>
      <c r="BB51" s="53"/>
      <c r="BC51" s="53"/>
      <c r="BD51" s="53"/>
      <c r="BE51" s="53"/>
      <c r="BF51" s="53"/>
      <c r="BG51" s="53"/>
      <c r="BH51" s="53">
        <v>0.01</v>
      </c>
      <c r="BI51" s="53"/>
      <c r="BJ51" s="53"/>
      <c r="BK51" s="53"/>
      <c r="BL51" s="53"/>
      <c r="BM51" s="53"/>
      <c r="BN51" s="53"/>
      <c r="BO51" s="53"/>
      <c r="BP51" s="53"/>
      <c r="BQ51" s="53"/>
      <c r="BR51" s="53">
        <v>7.0000000000000007E-2</v>
      </c>
      <c r="BS51" s="53"/>
      <c r="BT51" s="54">
        <f t="shared" si="10"/>
        <v>1</v>
      </c>
      <c r="BU51" s="114">
        <f t="shared" si="1"/>
        <v>0.02</v>
      </c>
    </row>
    <row r="52" spans="1:73" x14ac:dyDescent="0.25">
      <c r="A52" s="85" t="s">
        <v>98</v>
      </c>
      <c r="B52" s="92" t="s">
        <v>275</v>
      </c>
      <c r="C52" s="33" t="s">
        <v>263</v>
      </c>
      <c r="D52" s="35" t="s">
        <v>175</v>
      </c>
      <c r="E52" s="35"/>
      <c r="F52" s="52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>
        <v>0.65</v>
      </c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53"/>
      <c r="BN52" s="53"/>
      <c r="BO52" s="53"/>
      <c r="BP52" s="53"/>
      <c r="BQ52" s="53">
        <v>0.03</v>
      </c>
      <c r="BR52" s="53">
        <v>0.32</v>
      </c>
      <c r="BS52" s="53"/>
      <c r="BT52" s="54">
        <f t="shared" si="10"/>
        <v>1</v>
      </c>
      <c r="BU52" s="114">
        <f t="shared" si="1"/>
        <v>0</v>
      </c>
    </row>
    <row r="53" spans="1:73" x14ac:dyDescent="0.25">
      <c r="A53" s="85" t="s">
        <v>98</v>
      </c>
      <c r="B53" s="92" t="s">
        <v>275</v>
      </c>
      <c r="C53" s="33" t="s">
        <v>197</v>
      </c>
      <c r="D53" s="35"/>
      <c r="E53" s="35"/>
      <c r="F53" s="52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>
        <v>0.01</v>
      </c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>
        <v>1.4999999999999999E-2</v>
      </c>
      <c r="AQ53" s="53"/>
      <c r="AR53" s="53"/>
      <c r="AS53" s="53"/>
      <c r="AT53" s="53"/>
      <c r="AU53" s="53"/>
      <c r="AV53" s="53">
        <v>5.0000000000000001E-3</v>
      </c>
      <c r="AW53" s="53"/>
      <c r="AX53" s="53"/>
      <c r="AY53" s="53">
        <v>0.45</v>
      </c>
      <c r="AZ53" s="53"/>
      <c r="BA53" s="53"/>
      <c r="BB53" s="53">
        <v>7.4999999999999997E-3</v>
      </c>
      <c r="BC53" s="53"/>
      <c r="BD53" s="53"/>
      <c r="BE53" s="53"/>
      <c r="BF53" s="53"/>
      <c r="BG53" s="53"/>
      <c r="BH53" s="53">
        <v>0.11749999999999999</v>
      </c>
      <c r="BI53" s="53"/>
      <c r="BJ53" s="53"/>
      <c r="BK53" s="53">
        <v>0.03</v>
      </c>
      <c r="BL53" s="53"/>
      <c r="BM53" s="53"/>
      <c r="BN53" s="53"/>
      <c r="BO53" s="53"/>
      <c r="BP53" s="53">
        <v>7.4999999999999997E-3</v>
      </c>
      <c r="BQ53" s="53">
        <v>0.05</v>
      </c>
      <c r="BR53" s="53">
        <v>0.3</v>
      </c>
      <c r="BS53" s="53">
        <v>7.4999999999999997E-3</v>
      </c>
      <c r="BT53" s="54">
        <f t="shared" ref="BT53" si="11">SUM(F53:BS53)</f>
        <v>0.99999999999999989</v>
      </c>
      <c r="BU53" s="114">
        <f t="shared" si="1"/>
        <v>2.5000000000000001E-2</v>
      </c>
    </row>
    <row r="54" spans="1:73" ht="15.75" thickBot="1" x14ac:dyDescent="0.3">
      <c r="A54" s="85" t="s">
        <v>267</v>
      </c>
      <c r="B54" s="82" t="s">
        <v>198</v>
      </c>
      <c r="C54" s="33" t="s">
        <v>199</v>
      </c>
      <c r="D54" s="62"/>
      <c r="F54" s="52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>
        <v>0.3</v>
      </c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>
        <v>0.7</v>
      </c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3"/>
      <c r="BR54" s="53"/>
      <c r="BS54" s="53"/>
      <c r="BT54" s="54">
        <f t="shared" si="10"/>
        <v>1</v>
      </c>
      <c r="BU54" s="114">
        <f t="shared" si="1"/>
        <v>1</v>
      </c>
    </row>
    <row r="55" spans="1:73" x14ac:dyDescent="0.25">
      <c r="A55" s="85" t="s">
        <v>268</v>
      </c>
      <c r="B55" s="82" t="s">
        <v>201</v>
      </c>
      <c r="C55" s="88" t="s">
        <v>202</v>
      </c>
      <c r="D55" s="77"/>
      <c r="E55" s="33"/>
      <c r="F55" s="50">
        <v>0.2</v>
      </c>
      <c r="G55" s="50"/>
      <c r="H55" s="50"/>
      <c r="I55" s="50"/>
      <c r="J55" s="50"/>
      <c r="K55" s="50"/>
      <c r="L55" s="50">
        <v>0.05</v>
      </c>
      <c r="M55" s="50"/>
      <c r="N55" s="50"/>
      <c r="O55" s="50"/>
      <c r="P55" s="50"/>
      <c r="Q55" s="50"/>
      <c r="R55" s="50"/>
      <c r="S55" s="50"/>
      <c r="T55" s="50"/>
      <c r="U55" s="50"/>
      <c r="V55" s="50">
        <v>0.3</v>
      </c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>
        <v>0.05</v>
      </c>
      <c r="AZ55" s="50">
        <v>0.1</v>
      </c>
      <c r="BA55" s="50"/>
      <c r="BB55" s="50">
        <v>0.1</v>
      </c>
      <c r="BC55" s="50"/>
      <c r="BD55" s="50"/>
      <c r="BE55" s="50"/>
      <c r="BF55" s="50"/>
      <c r="BG55" s="50"/>
      <c r="BH55" s="50"/>
      <c r="BI55" s="50"/>
      <c r="BJ55" s="50"/>
      <c r="BK55" s="50"/>
      <c r="BL55" s="50"/>
      <c r="BM55" s="50"/>
      <c r="BN55" s="50"/>
      <c r="BO55" s="50"/>
      <c r="BP55" s="50">
        <v>0.1</v>
      </c>
      <c r="BQ55" s="50"/>
      <c r="BR55" s="50"/>
      <c r="BS55" s="53">
        <v>0.1</v>
      </c>
      <c r="BT55" s="51">
        <f>SUM(F55:BS55)</f>
        <v>1</v>
      </c>
      <c r="BU55" s="114">
        <f t="shared" si="1"/>
        <v>0</v>
      </c>
    </row>
    <row r="56" spans="1:73" x14ac:dyDescent="0.25">
      <c r="A56" s="85" t="s">
        <v>268</v>
      </c>
      <c r="B56" s="82" t="s">
        <v>201</v>
      </c>
      <c r="C56" s="78" t="s">
        <v>203</v>
      </c>
      <c r="D56" s="62"/>
      <c r="F56" s="53">
        <v>0.2</v>
      </c>
      <c r="G56" s="53"/>
      <c r="H56" s="53"/>
      <c r="I56" s="53"/>
      <c r="J56" s="53"/>
      <c r="K56" s="53"/>
      <c r="L56" s="50">
        <v>0.05</v>
      </c>
      <c r="M56" s="53"/>
      <c r="N56" s="53"/>
      <c r="O56" s="53"/>
      <c r="P56" s="53"/>
      <c r="Q56" s="53"/>
      <c r="R56" s="53"/>
      <c r="S56" s="53"/>
      <c r="T56" s="53"/>
      <c r="U56" s="53"/>
      <c r="V56" s="50">
        <v>0.3</v>
      </c>
      <c r="W56" s="53">
        <v>0.05</v>
      </c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0">
        <v>0.05</v>
      </c>
      <c r="AZ56" s="53">
        <v>0.15</v>
      </c>
      <c r="BA56" s="53"/>
      <c r="BB56" s="53"/>
      <c r="BC56" s="53"/>
      <c r="BD56" s="53"/>
      <c r="BE56" s="50">
        <v>0.05</v>
      </c>
      <c r="BF56" s="50">
        <v>0.05</v>
      </c>
      <c r="BG56" s="53"/>
      <c r="BH56" s="53">
        <v>0.05</v>
      </c>
      <c r="BI56" s="53"/>
      <c r="BJ56" s="53"/>
      <c r="BK56" s="53"/>
      <c r="BL56" s="53"/>
      <c r="BM56" s="53"/>
      <c r="BN56" s="53"/>
      <c r="BO56" s="53"/>
      <c r="BP56" s="53"/>
      <c r="BQ56" s="53"/>
      <c r="BR56" s="53">
        <v>0.05</v>
      </c>
      <c r="BS56" s="53"/>
      <c r="BT56" s="54">
        <f t="shared" ref="BT56:BT58" si="12">SUM(F56:BS56)</f>
        <v>1.0000000000000002</v>
      </c>
      <c r="BU56" s="114">
        <f t="shared" si="1"/>
        <v>0</v>
      </c>
    </row>
    <row r="57" spans="1:73" x14ac:dyDescent="0.25">
      <c r="A57" s="85" t="s">
        <v>268</v>
      </c>
      <c r="B57" s="82" t="s">
        <v>201</v>
      </c>
      <c r="C57" s="78" t="s">
        <v>204</v>
      </c>
      <c r="D57" s="35"/>
      <c r="E57" s="35"/>
      <c r="F57" s="53">
        <v>0.2</v>
      </c>
      <c r="G57" s="53"/>
      <c r="H57" s="53"/>
      <c r="I57" s="53"/>
      <c r="J57" s="53"/>
      <c r="K57" s="53"/>
      <c r="L57" s="50">
        <v>0.05</v>
      </c>
      <c r="M57" s="53"/>
      <c r="N57" s="53"/>
      <c r="O57" s="53"/>
      <c r="P57" s="53"/>
      <c r="Q57" s="53"/>
      <c r="R57" s="53"/>
      <c r="S57" s="53"/>
      <c r="T57" s="53"/>
      <c r="U57" s="53"/>
      <c r="V57" s="50">
        <v>0.3</v>
      </c>
      <c r="W57" s="53">
        <v>0.05</v>
      </c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0">
        <v>0.05</v>
      </c>
      <c r="AZ57" s="53">
        <v>0.15</v>
      </c>
      <c r="BA57" s="53"/>
      <c r="BB57" s="53"/>
      <c r="BC57" s="53"/>
      <c r="BD57" s="53"/>
      <c r="BE57" s="50">
        <v>0.05</v>
      </c>
      <c r="BF57" s="50">
        <v>0.05</v>
      </c>
      <c r="BG57" s="53"/>
      <c r="BH57" s="53">
        <v>0.05</v>
      </c>
      <c r="BI57" s="53"/>
      <c r="BJ57" s="53"/>
      <c r="BK57" s="53"/>
      <c r="BL57" s="53"/>
      <c r="BM57" s="53"/>
      <c r="BN57" s="53"/>
      <c r="BO57" s="53"/>
      <c r="BP57" s="53"/>
      <c r="BQ57" s="53"/>
      <c r="BR57" s="53">
        <v>0.05</v>
      </c>
      <c r="BS57" s="53"/>
      <c r="BT57" s="54">
        <f t="shared" si="12"/>
        <v>1.0000000000000002</v>
      </c>
      <c r="BU57" s="114">
        <f t="shared" si="1"/>
        <v>0</v>
      </c>
    </row>
    <row r="58" spans="1:73" ht="15.75" thickBot="1" x14ac:dyDescent="0.3">
      <c r="A58" s="85" t="s">
        <v>268</v>
      </c>
      <c r="B58" s="82" t="s">
        <v>201</v>
      </c>
      <c r="C58" s="78" t="s">
        <v>205</v>
      </c>
      <c r="D58" s="35"/>
      <c r="E58" s="35"/>
      <c r="F58" s="53">
        <v>0.3</v>
      </c>
      <c r="G58" s="53"/>
      <c r="H58" s="53"/>
      <c r="I58" s="53"/>
      <c r="J58" s="53"/>
      <c r="K58" s="53"/>
      <c r="L58" s="53">
        <v>0.05</v>
      </c>
      <c r="M58" s="53"/>
      <c r="N58" s="53"/>
      <c r="O58" s="53"/>
      <c r="P58" s="53"/>
      <c r="Q58" s="53"/>
      <c r="R58" s="53"/>
      <c r="S58" s="53"/>
      <c r="T58" s="53"/>
      <c r="U58" s="53"/>
      <c r="V58" s="50">
        <v>0.3</v>
      </c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0">
        <v>0.1</v>
      </c>
      <c r="AZ58" s="53">
        <v>0.1</v>
      </c>
      <c r="BA58" s="53"/>
      <c r="BB58" s="53"/>
      <c r="BC58" s="53"/>
      <c r="BD58" s="53"/>
      <c r="BE58" s="50">
        <v>0.05</v>
      </c>
      <c r="BF58" s="50">
        <v>0.05</v>
      </c>
      <c r="BG58" s="53"/>
      <c r="BH58" s="53"/>
      <c r="BI58" s="53"/>
      <c r="BJ58" s="53"/>
      <c r="BK58" s="53"/>
      <c r="BL58" s="53"/>
      <c r="BM58" s="53"/>
      <c r="BN58" s="53"/>
      <c r="BO58" s="53"/>
      <c r="BP58" s="53"/>
      <c r="BQ58" s="53"/>
      <c r="BR58" s="53">
        <v>0.05</v>
      </c>
      <c r="BT58" s="54">
        <f t="shared" si="12"/>
        <v>1</v>
      </c>
      <c r="BU58" s="114">
        <f t="shared" si="1"/>
        <v>0</v>
      </c>
    </row>
    <row r="59" spans="1:73" x14ac:dyDescent="0.25">
      <c r="A59" s="85" t="s">
        <v>48</v>
      </c>
      <c r="B59" s="82" t="s">
        <v>269</v>
      </c>
      <c r="C59" s="99" t="s">
        <v>207</v>
      </c>
      <c r="D59" s="100"/>
      <c r="E59" s="101"/>
      <c r="F59" s="102"/>
      <c r="G59" s="103"/>
      <c r="H59" s="103"/>
      <c r="I59" s="103">
        <v>0.05</v>
      </c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/>
      <c r="BB59" s="103"/>
      <c r="BC59" s="103"/>
      <c r="BD59" s="103">
        <v>0.95</v>
      </c>
      <c r="BE59" s="103"/>
      <c r="BF59" s="103"/>
      <c r="BG59" s="103"/>
      <c r="BH59" s="103"/>
      <c r="BI59" s="103"/>
      <c r="BJ59" s="103"/>
      <c r="BK59" s="103"/>
      <c r="BL59" s="103"/>
      <c r="BM59" s="103"/>
      <c r="BN59" s="103"/>
      <c r="BO59" s="103"/>
      <c r="BP59" s="103"/>
      <c r="BQ59" s="103"/>
      <c r="BR59" s="103"/>
      <c r="BS59" s="104"/>
      <c r="BT59" s="51">
        <f>SUM(F59:BS59)</f>
        <v>1</v>
      </c>
      <c r="BU59" s="114">
        <f t="shared" si="1"/>
        <v>0</v>
      </c>
    </row>
    <row r="60" spans="1:73" x14ac:dyDescent="0.25">
      <c r="A60" s="85" t="s">
        <v>48</v>
      </c>
      <c r="B60" s="82" t="s">
        <v>269</v>
      </c>
      <c r="C60" s="105" t="s">
        <v>208</v>
      </c>
      <c r="D60" s="106"/>
      <c r="E60" s="3"/>
      <c r="F60" s="107"/>
      <c r="G60" s="104"/>
      <c r="H60" s="104"/>
      <c r="I60" s="104">
        <v>0.16</v>
      </c>
      <c r="J60" s="103"/>
      <c r="K60" s="104">
        <v>0.15</v>
      </c>
      <c r="L60" s="104"/>
      <c r="M60" s="104"/>
      <c r="N60" s="104"/>
      <c r="O60" s="104"/>
      <c r="P60" s="104"/>
      <c r="Q60" s="104"/>
      <c r="R60" s="104"/>
      <c r="S60" s="104"/>
      <c r="T60" s="104">
        <v>0.03</v>
      </c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>
        <v>0.05</v>
      </c>
      <c r="AI60" s="104"/>
      <c r="AJ60" s="104"/>
      <c r="AK60" s="104"/>
      <c r="AL60" s="104"/>
      <c r="AM60" s="104"/>
      <c r="AN60" s="104"/>
      <c r="AO60" s="104"/>
      <c r="AP60" s="104"/>
      <c r="AQ60" s="104">
        <v>7.0000000000000007E-2</v>
      </c>
      <c r="AR60" s="104">
        <v>0.08</v>
      </c>
      <c r="AS60" s="104"/>
      <c r="AT60" s="104"/>
      <c r="AU60" s="104"/>
      <c r="AV60" s="104"/>
      <c r="AW60" s="104"/>
      <c r="AX60" s="104"/>
      <c r="AY60" s="104"/>
      <c r="AZ60" s="104"/>
      <c r="BA60" s="104"/>
      <c r="BB60" s="104"/>
      <c r="BC60" s="104"/>
      <c r="BD60" s="104">
        <v>0.23</v>
      </c>
      <c r="BE60" s="104"/>
      <c r="BF60" s="104"/>
      <c r="BG60" s="104">
        <v>0.23</v>
      </c>
      <c r="BH60" s="104"/>
      <c r="BI60" s="104"/>
      <c r="BJ60" s="104"/>
      <c r="BK60" s="104"/>
      <c r="BL60" s="104"/>
      <c r="BM60" s="104"/>
      <c r="BN60" s="104"/>
      <c r="BO60" s="104"/>
      <c r="BP60" s="104"/>
      <c r="BQ60" s="104"/>
      <c r="BR60" s="104"/>
      <c r="BS60" s="104"/>
      <c r="BT60" s="54">
        <f t="shared" ref="BT60:BT62" si="13">SUM(F60:BS60)</f>
        <v>0.99999999999999989</v>
      </c>
      <c r="BU60" s="114">
        <f t="shared" si="1"/>
        <v>0.23</v>
      </c>
    </row>
    <row r="61" spans="1:73" x14ac:dyDescent="0.25">
      <c r="A61" s="85" t="s">
        <v>48</v>
      </c>
      <c r="B61" s="82" t="s">
        <v>269</v>
      </c>
      <c r="C61" s="105" t="s">
        <v>209</v>
      </c>
      <c r="D61" s="108"/>
      <c r="E61" s="108"/>
      <c r="F61" s="107"/>
      <c r="G61" s="104"/>
      <c r="H61" s="104"/>
      <c r="I61" s="104">
        <v>0.35</v>
      </c>
      <c r="J61" s="104">
        <v>0.05</v>
      </c>
      <c r="K61" s="104">
        <v>0.3</v>
      </c>
      <c r="L61" s="104"/>
      <c r="M61" s="104"/>
      <c r="N61" s="104"/>
      <c r="O61" s="104"/>
      <c r="P61" s="104"/>
      <c r="Q61" s="104"/>
      <c r="R61" s="104"/>
      <c r="S61" s="104"/>
      <c r="T61" s="104">
        <v>0.1</v>
      </c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4"/>
      <c r="AL61" s="104"/>
      <c r="AM61" s="104"/>
      <c r="AN61" s="104"/>
      <c r="AO61" s="104"/>
      <c r="AP61" s="104"/>
      <c r="AQ61" s="104">
        <v>0.15</v>
      </c>
      <c r="AR61" s="104"/>
      <c r="AS61" s="104"/>
      <c r="AT61" s="104"/>
      <c r="AU61" s="104"/>
      <c r="AV61" s="104"/>
      <c r="AW61" s="104"/>
      <c r="AX61" s="104"/>
      <c r="AY61" s="104"/>
      <c r="AZ61" s="104"/>
      <c r="BA61" s="104"/>
      <c r="BB61" s="104"/>
      <c r="BC61" s="104"/>
      <c r="BD61" s="104"/>
      <c r="BE61" s="104"/>
      <c r="BF61" s="104"/>
      <c r="BG61" s="104">
        <v>0.05</v>
      </c>
      <c r="BH61" s="104"/>
      <c r="BI61" s="104"/>
      <c r="BJ61" s="104"/>
      <c r="BK61" s="104"/>
      <c r="BL61" s="104"/>
      <c r="BM61" s="104"/>
      <c r="BN61" s="104"/>
      <c r="BO61" s="104"/>
      <c r="BP61" s="104"/>
      <c r="BQ61" s="104"/>
      <c r="BR61" s="104"/>
      <c r="BS61" s="104"/>
      <c r="BT61" s="54">
        <f t="shared" si="13"/>
        <v>1</v>
      </c>
      <c r="BU61" s="114">
        <f t="shared" si="1"/>
        <v>0.25</v>
      </c>
    </row>
    <row r="62" spans="1:73" x14ac:dyDescent="0.25">
      <c r="A62" s="85" t="s">
        <v>48</v>
      </c>
      <c r="B62" s="82" t="s">
        <v>269</v>
      </c>
      <c r="C62" s="105" t="s">
        <v>210</v>
      </c>
      <c r="D62" s="108"/>
      <c r="E62" s="108"/>
      <c r="F62" s="107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>
        <v>0.1</v>
      </c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/>
      <c r="AP62" s="104"/>
      <c r="AQ62" s="104"/>
      <c r="AR62" s="104">
        <v>0.4</v>
      </c>
      <c r="AS62" s="104"/>
      <c r="AT62" s="104"/>
      <c r="AU62" s="104"/>
      <c r="AV62" s="104"/>
      <c r="AW62" s="104"/>
      <c r="AX62" s="104"/>
      <c r="AY62" s="104"/>
      <c r="AZ62" s="104"/>
      <c r="BA62" s="104"/>
      <c r="BB62" s="104"/>
      <c r="BC62" s="104"/>
      <c r="BD62" s="104"/>
      <c r="BE62" s="104"/>
      <c r="BF62" s="104"/>
      <c r="BG62" s="104">
        <v>0.5</v>
      </c>
      <c r="BH62" s="104"/>
      <c r="BI62" s="104"/>
      <c r="BJ62" s="104"/>
      <c r="BK62" s="104"/>
      <c r="BL62" s="104"/>
      <c r="BM62" s="104"/>
      <c r="BN62" s="104"/>
      <c r="BO62" s="104"/>
      <c r="BP62" s="104"/>
      <c r="BQ62" s="104"/>
      <c r="BR62" s="104"/>
      <c r="BS62" s="3"/>
      <c r="BT62" s="54">
        <f t="shared" si="13"/>
        <v>1</v>
      </c>
      <c r="BU62" s="114">
        <f t="shared" si="1"/>
        <v>0.5</v>
      </c>
    </row>
    <row r="63" spans="1:73" x14ac:dyDescent="0.25">
      <c r="A63" s="85" t="s">
        <v>48</v>
      </c>
      <c r="B63" s="82" t="s">
        <v>269</v>
      </c>
      <c r="C63" s="105" t="s">
        <v>211</v>
      </c>
      <c r="D63" s="109"/>
      <c r="E63" s="108"/>
      <c r="F63" s="107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4"/>
      <c r="AL63" s="104"/>
      <c r="AM63" s="104"/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  <c r="BA63" s="104"/>
      <c r="BB63" s="104"/>
      <c r="BC63" s="104"/>
      <c r="BD63" s="104">
        <v>1</v>
      </c>
      <c r="BE63" s="104"/>
      <c r="BF63" s="104"/>
      <c r="BG63" s="104"/>
      <c r="BH63" s="103"/>
      <c r="BI63" s="103"/>
      <c r="BJ63" s="103"/>
      <c r="BK63" s="103"/>
      <c r="BL63" s="103"/>
      <c r="BM63" s="103"/>
      <c r="BN63" s="103"/>
      <c r="BO63" s="103"/>
      <c r="BP63" s="103"/>
      <c r="BQ63" s="103"/>
      <c r="BR63" s="103"/>
      <c r="BS63" s="104"/>
      <c r="BT63" s="51">
        <f>SUM(F63:BS63)</f>
        <v>1</v>
      </c>
      <c r="BU63" s="114">
        <f t="shared" si="1"/>
        <v>0</v>
      </c>
    </row>
    <row r="64" spans="1:73" x14ac:dyDescent="0.25">
      <c r="A64" s="85" t="s">
        <v>48</v>
      </c>
      <c r="B64" s="82" t="s">
        <v>269</v>
      </c>
      <c r="C64" s="105" t="s">
        <v>212</v>
      </c>
      <c r="D64" s="105"/>
      <c r="E64" s="3"/>
      <c r="F64" s="107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104"/>
      <c r="AK64" s="104"/>
      <c r="AL64" s="104"/>
      <c r="AM64" s="104"/>
      <c r="AN64" s="104"/>
      <c r="AO64" s="104"/>
      <c r="AP64" s="104"/>
      <c r="AQ64" s="104"/>
      <c r="AR64" s="104"/>
      <c r="AS64" s="104"/>
      <c r="AT64" s="104"/>
      <c r="AU64" s="104"/>
      <c r="AV64" s="104"/>
      <c r="AW64" s="104"/>
      <c r="AX64" s="104"/>
      <c r="AY64" s="104"/>
      <c r="AZ64" s="104"/>
      <c r="BA64" s="104"/>
      <c r="BB64" s="104"/>
      <c r="BC64" s="104"/>
      <c r="BD64" s="104">
        <v>1</v>
      </c>
      <c r="BE64" s="104"/>
      <c r="BF64" s="104"/>
      <c r="BG64" s="104"/>
      <c r="BH64" s="104"/>
      <c r="BI64" s="104"/>
      <c r="BJ64" s="104"/>
      <c r="BK64" s="104"/>
      <c r="BL64" s="104"/>
      <c r="BM64" s="104"/>
      <c r="BN64" s="104"/>
      <c r="BO64" s="104"/>
      <c r="BP64" s="104"/>
      <c r="BQ64" s="104"/>
      <c r="BR64" s="104"/>
      <c r="BS64" s="104"/>
      <c r="BT64" s="54">
        <f t="shared" ref="BT64:BT66" si="14">SUM(F64:BS64)</f>
        <v>1</v>
      </c>
      <c r="BU64" s="114">
        <f t="shared" si="1"/>
        <v>0</v>
      </c>
    </row>
    <row r="65" spans="1:73" x14ac:dyDescent="0.25">
      <c r="A65" s="85" t="s">
        <v>48</v>
      </c>
      <c r="B65" s="82" t="s">
        <v>269</v>
      </c>
      <c r="C65" s="105" t="s">
        <v>213</v>
      </c>
      <c r="D65" s="109"/>
      <c r="E65" s="108"/>
      <c r="F65" s="107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4"/>
      <c r="AI65" s="104"/>
      <c r="AJ65" s="104"/>
      <c r="AK65" s="104"/>
      <c r="AL65" s="104"/>
      <c r="AM65" s="104"/>
      <c r="AN65" s="104"/>
      <c r="AO65" s="104"/>
      <c r="AP65" s="104"/>
      <c r="AQ65" s="104"/>
      <c r="AR65" s="104"/>
      <c r="AS65" s="104"/>
      <c r="AT65" s="104"/>
      <c r="AU65" s="104"/>
      <c r="AV65" s="104"/>
      <c r="AW65" s="104"/>
      <c r="AX65" s="104"/>
      <c r="AY65" s="104"/>
      <c r="AZ65" s="104"/>
      <c r="BA65" s="104"/>
      <c r="BB65" s="104"/>
      <c r="BC65" s="104"/>
      <c r="BD65" s="104">
        <v>1</v>
      </c>
      <c r="BE65" s="104"/>
      <c r="BF65" s="104"/>
      <c r="BG65" s="104"/>
      <c r="BH65" s="104"/>
      <c r="BI65" s="104"/>
      <c r="BJ65" s="104"/>
      <c r="BK65" s="104"/>
      <c r="BL65" s="104"/>
      <c r="BM65" s="104"/>
      <c r="BN65" s="104"/>
      <c r="BO65" s="104"/>
      <c r="BP65" s="104"/>
      <c r="BQ65" s="104"/>
      <c r="BR65" s="104"/>
      <c r="BS65" s="104"/>
      <c r="BT65" s="54">
        <f t="shared" si="14"/>
        <v>1</v>
      </c>
      <c r="BU65" s="114">
        <f t="shared" si="1"/>
        <v>0</v>
      </c>
    </row>
    <row r="66" spans="1:73" x14ac:dyDescent="0.25">
      <c r="A66" s="85" t="s">
        <v>48</v>
      </c>
      <c r="B66" s="82" t="s">
        <v>269</v>
      </c>
      <c r="C66" s="101" t="s">
        <v>214</v>
      </c>
      <c r="D66" s="109"/>
      <c r="E66" s="108"/>
      <c r="F66" s="107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104"/>
      <c r="AL66" s="104"/>
      <c r="AM66" s="104"/>
      <c r="AN66" s="104"/>
      <c r="AO66" s="104"/>
      <c r="AP66" s="104"/>
      <c r="AQ66" s="104"/>
      <c r="AR66" s="104"/>
      <c r="AS66" s="104"/>
      <c r="AT66" s="104"/>
      <c r="AU66" s="104"/>
      <c r="AV66" s="104"/>
      <c r="AW66" s="104"/>
      <c r="AX66" s="104"/>
      <c r="AY66" s="104"/>
      <c r="AZ66" s="104"/>
      <c r="BA66" s="104"/>
      <c r="BB66" s="104"/>
      <c r="BC66" s="104"/>
      <c r="BD66" s="104">
        <v>1</v>
      </c>
      <c r="BE66" s="104"/>
      <c r="BF66" s="104"/>
      <c r="BG66" s="104"/>
      <c r="BH66" s="104"/>
      <c r="BI66" s="104"/>
      <c r="BJ66" s="104"/>
      <c r="BK66" s="104"/>
      <c r="BL66" s="104"/>
      <c r="BM66" s="104"/>
      <c r="BN66" s="104"/>
      <c r="BO66" s="104"/>
      <c r="BP66" s="104"/>
      <c r="BQ66" s="104"/>
      <c r="BR66" s="104"/>
      <c r="BS66" s="3"/>
      <c r="BT66" s="54">
        <f t="shared" si="14"/>
        <v>1</v>
      </c>
      <c r="BU66" s="114">
        <f t="shared" si="1"/>
        <v>0</v>
      </c>
    </row>
    <row r="67" spans="1:73" x14ac:dyDescent="0.25">
      <c r="A67" s="85" t="s">
        <v>48</v>
      </c>
      <c r="B67" s="82" t="s">
        <v>269</v>
      </c>
      <c r="C67" s="101" t="s">
        <v>215</v>
      </c>
      <c r="D67" s="106"/>
      <c r="E67" s="3"/>
      <c r="F67" s="107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  <c r="AK67" s="104"/>
      <c r="AL67" s="104"/>
      <c r="AM67" s="104"/>
      <c r="AN67" s="104"/>
      <c r="AO67" s="104"/>
      <c r="AP67" s="104"/>
      <c r="AQ67" s="104"/>
      <c r="AR67" s="104"/>
      <c r="AS67" s="104"/>
      <c r="AT67" s="104"/>
      <c r="AU67" s="104"/>
      <c r="AV67" s="104"/>
      <c r="AW67" s="104"/>
      <c r="AX67" s="104"/>
      <c r="AY67" s="104"/>
      <c r="AZ67" s="104"/>
      <c r="BA67" s="104"/>
      <c r="BB67" s="104"/>
      <c r="BC67" s="104"/>
      <c r="BD67" s="104">
        <v>1</v>
      </c>
      <c r="BE67" s="104"/>
      <c r="BF67" s="104"/>
      <c r="BG67" s="104"/>
      <c r="BH67" s="103"/>
      <c r="BI67" s="103"/>
      <c r="BJ67" s="103"/>
      <c r="BK67" s="103"/>
      <c r="BL67" s="103"/>
      <c r="BM67" s="103"/>
      <c r="BN67" s="103"/>
      <c r="BO67" s="103"/>
      <c r="BP67" s="103"/>
      <c r="BQ67" s="103"/>
      <c r="BR67" s="103"/>
      <c r="BS67" s="104"/>
      <c r="BT67" s="51">
        <f>SUM(F67:BS67)</f>
        <v>1</v>
      </c>
      <c r="BU67" s="114">
        <f t="shared" si="1"/>
        <v>0</v>
      </c>
    </row>
    <row r="68" spans="1:73" x14ac:dyDescent="0.25">
      <c r="A68" s="85" t="s">
        <v>48</v>
      </c>
      <c r="B68" s="82" t="s">
        <v>269</v>
      </c>
      <c r="C68" s="101" t="s">
        <v>216</v>
      </c>
      <c r="D68" s="108"/>
      <c r="E68" s="108"/>
      <c r="F68" s="107"/>
      <c r="G68" s="104"/>
      <c r="H68" s="104"/>
      <c r="I68" s="104">
        <v>0.7</v>
      </c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>
        <v>0.3</v>
      </c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  <c r="AO68" s="104"/>
      <c r="AP68" s="104"/>
      <c r="AQ68" s="104"/>
      <c r="AR68" s="104"/>
      <c r="AS68" s="104"/>
      <c r="AT68" s="104"/>
      <c r="AU68" s="104"/>
      <c r="AV68" s="104"/>
      <c r="AW68" s="104"/>
      <c r="AX68" s="104"/>
      <c r="AY68" s="104"/>
      <c r="AZ68" s="104"/>
      <c r="BA68" s="104"/>
      <c r="BB68" s="104"/>
      <c r="BC68" s="104"/>
      <c r="BD68" s="104"/>
      <c r="BE68" s="104"/>
      <c r="BF68" s="104"/>
      <c r="BG68" s="104"/>
      <c r="BH68" s="104"/>
      <c r="BI68" s="104"/>
      <c r="BJ68" s="104"/>
      <c r="BK68" s="104"/>
      <c r="BL68" s="104"/>
      <c r="BM68" s="104"/>
      <c r="BN68" s="104"/>
      <c r="BO68" s="104"/>
      <c r="BP68" s="104"/>
      <c r="BQ68" s="104"/>
      <c r="BR68" s="104"/>
      <c r="BS68" s="104"/>
      <c r="BT68" s="54">
        <f t="shared" ref="BT68:BT70" si="15">SUM(F68:BS68)</f>
        <v>1</v>
      </c>
      <c r="BU68" s="114">
        <f t="shared" si="1"/>
        <v>0.3</v>
      </c>
    </row>
    <row r="69" spans="1:73" x14ac:dyDescent="0.25">
      <c r="A69" s="85" t="s">
        <v>48</v>
      </c>
      <c r="B69" s="82" t="s">
        <v>269</v>
      </c>
      <c r="C69" s="101" t="s">
        <v>217</v>
      </c>
      <c r="D69" s="108"/>
      <c r="E69" s="110"/>
      <c r="F69" s="107"/>
      <c r="G69" s="104"/>
      <c r="H69" s="104"/>
      <c r="I69" s="104"/>
      <c r="J69" s="104"/>
      <c r="K69" s="104">
        <v>1</v>
      </c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  <c r="AM69" s="104"/>
      <c r="AN69" s="104"/>
      <c r="AO69" s="104"/>
      <c r="AP69" s="104"/>
      <c r="AQ69" s="104"/>
      <c r="AR69" s="104"/>
      <c r="AS69" s="104"/>
      <c r="AT69" s="104"/>
      <c r="AU69" s="104"/>
      <c r="AV69" s="104"/>
      <c r="AW69" s="104"/>
      <c r="AX69" s="104"/>
      <c r="AY69" s="104"/>
      <c r="AZ69" s="104"/>
      <c r="BA69" s="104"/>
      <c r="BB69" s="104"/>
      <c r="BC69" s="104"/>
      <c r="BD69" s="104"/>
      <c r="BE69" s="104"/>
      <c r="BF69" s="104"/>
      <c r="BG69" s="104"/>
      <c r="BH69" s="104"/>
      <c r="BI69" s="104"/>
      <c r="BJ69" s="104"/>
      <c r="BK69" s="104"/>
      <c r="BL69" s="104"/>
      <c r="BM69" s="104"/>
      <c r="BN69" s="104"/>
      <c r="BO69" s="104"/>
      <c r="BP69" s="104"/>
      <c r="BQ69" s="104"/>
      <c r="BR69" s="104"/>
      <c r="BS69" s="104"/>
      <c r="BT69" s="54">
        <f t="shared" si="15"/>
        <v>1</v>
      </c>
      <c r="BU69" s="114">
        <f t="shared" si="1"/>
        <v>0</v>
      </c>
    </row>
    <row r="70" spans="1:73" x14ac:dyDescent="0.25">
      <c r="A70" s="85" t="s">
        <v>48</v>
      </c>
      <c r="B70" s="82" t="s">
        <v>269</v>
      </c>
      <c r="C70" s="101" t="s">
        <v>218</v>
      </c>
      <c r="D70" s="106"/>
      <c r="E70" s="3"/>
      <c r="F70" s="107"/>
      <c r="G70" s="104"/>
      <c r="H70" s="104"/>
      <c r="I70" s="104"/>
      <c r="J70" s="104">
        <v>0.35</v>
      </c>
      <c r="K70" s="104">
        <v>0.03</v>
      </c>
      <c r="L70" s="104"/>
      <c r="M70" s="104"/>
      <c r="N70" s="104"/>
      <c r="O70" s="104"/>
      <c r="P70" s="104"/>
      <c r="Q70" s="104"/>
      <c r="R70" s="104"/>
      <c r="S70" s="104"/>
      <c r="T70" s="104">
        <v>0.03</v>
      </c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104"/>
      <c r="AK70" s="104"/>
      <c r="AL70" s="104"/>
      <c r="AM70" s="104"/>
      <c r="AN70" s="104"/>
      <c r="AO70" s="104"/>
      <c r="AP70" s="104">
        <v>0.03</v>
      </c>
      <c r="AQ70" s="104"/>
      <c r="AR70" s="104">
        <v>0.14000000000000001</v>
      </c>
      <c r="AS70" s="104">
        <v>7.0000000000000007E-2</v>
      </c>
      <c r="AT70" s="104"/>
      <c r="AU70" s="104"/>
      <c r="AV70" s="104"/>
      <c r="AW70" s="104"/>
      <c r="AX70" s="104"/>
      <c r="AY70" s="104"/>
      <c r="AZ70" s="104"/>
      <c r="BA70" s="104"/>
      <c r="BB70" s="104"/>
      <c r="BC70" s="104"/>
      <c r="BD70" s="104">
        <v>0.28000000000000003</v>
      </c>
      <c r="BE70" s="104"/>
      <c r="BF70" s="104"/>
      <c r="BG70" s="104">
        <v>7.0000000000000007E-2</v>
      </c>
      <c r="BH70" s="104"/>
      <c r="BI70" s="104"/>
      <c r="BJ70" s="104"/>
      <c r="BK70" s="104"/>
      <c r="BL70" s="104"/>
      <c r="BM70" s="104"/>
      <c r="BN70" s="104"/>
      <c r="BO70" s="104"/>
      <c r="BP70" s="104"/>
      <c r="BQ70" s="104"/>
      <c r="BR70" s="104"/>
      <c r="BS70" s="3"/>
      <c r="BT70" s="54">
        <f t="shared" si="15"/>
        <v>1.0000000000000002</v>
      </c>
      <c r="BU70" s="114">
        <f t="shared" si="1"/>
        <v>0.27</v>
      </c>
    </row>
    <row r="71" spans="1:73" x14ac:dyDescent="0.25">
      <c r="A71" s="85" t="s">
        <v>48</v>
      </c>
      <c r="B71" s="82" t="s">
        <v>269</v>
      </c>
      <c r="C71" s="101" t="s">
        <v>219</v>
      </c>
      <c r="D71" s="108"/>
      <c r="E71" s="108"/>
      <c r="F71" s="107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  <c r="AH71" s="104"/>
      <c r="AI71" s="104"/>
      <c r="AJ71" s="104"/>
      <c r="AK71" s="104"/>
      <c r="AL71" s="104"/>
      <c r="AM71" s="104"/>
      <c r="AN71" s="104"/>
      <c r="AO71" s="104"/>
      <c r="AP71" s="104"/>
      <c r="AQ71" s="104"/>
      <c r="AR71" s="104"/>
      <c r="AS71" s="104"/>
      <c r="AT71" s="104"/>
      <c r="AU71" s="104"/>
      <c r="AV71" s="104"/>
      <c r="AW71" s="104"/>
      <c r="AX71" s="104"/>
      <c r="AY71" s="104"/>
      <c r="AZ71" s="104"/>
      <c r="BA71" s="104"/>
      <c r="BB71" s="104"/>
      <c r="BC71" s="104"/>
      <c r="BD71" s="104">
        <v>1</v>
      </c>
      <c r="BE71" s="104"/>
      <c r="BF71" s="104"/>
      <c r="BG71" s="104"/>
      <c r="BH71" s="103"/>
      <c r="BI71" s="103"/>
      <c r="BJ71" s="103"/>
      <c r="BK71" s="103"/>
      <c r="BL71" s="103"/>
      <c r="BM71" s="103"/>
      <c r="BN71" s="103"/>
      <c r="BO71" s="103"/>
      <c r="BP71" s="103"/>
      <c r="BQ71" s="103"/>
      <c r="BR71" s="103"/>
      <c r="BS71" s="104"/>
      <c r="BT71" s="51">
        <f>SUM(F71:BS71)</f>
        <v>1</v>
      </c>
      <c r="BU71" s="114">
        <f t="shared" si="1"/>
        <v>0</v>
      </c>
    </row>
    <row r="72" spans="1:73" x14ac:dyDescent="0.25">
      <c r="A72" s="85" t="s">
        <v>48</v>
      </c>
      <c r="B72" s="82" t="s">
        <v>269</v>
      </c>
      <c r="C72" s="101" t="s">
        <v>300</v>
      </c>
      <c r="D72" s="108"/>
      <c r="E72" s="108"/>
      <c r="F72" s="107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104"/>
      <c r="AF72" s="104"/>
      <c r="AG72" s="104"/>
      <c r="AH72" s="104"/>
      <c r="AI72" s="104"/>
      <c r="AJ72" s="104"/>
      <c r="AK72" s="104"/>
      <c r="AL72" s="104"/>
      <c r="AM72" s="104"/>
      <c r="AN72" s="104"/>
      <c r="AO72" s="104"/>
      <c r="AP72" s="104"/>
      <c r="AQ72" s="104"/>
      <c r="AR72" s="104"/>
      <c r="AS72" s="104"/>
      <c r="AT72" s="104"/>
      <c r="AU72" s="104"/>
      <c r="AV72" s="104"/>
      <c r="AW72" s="104"/>
      <c r="AX72" s="104"/>
      <c r="AY72" s="104"/>
      <c r="AZ72" s="104"/>
      <c r="BA72" s="104"/>
      <c r="BB72" s="104"/>
      <c r="BC72" s="104"/>
      <c r="BD72" s="104">
        <v>1</v>
      </c>
      <c r="BE72" s="104"/>
      <c r="BF72" s="104"/>
      <c r="BG72" s="104"/>
      <c r="BH72" s="104"/>
      <c r="BI72" s="104"/>
      <c r="BJ72" s="104"/>
      <c r="BK72" s="104"/>
      <c r="BL72" s="104"/>
      <c r="BM72" s="104"/>
      <c r="BN72" s="104"/>
      <c r="BO72" s="104"/>
      <c r="BP72" s="104"/>
      <c r="BQ72" s="104"/>
      <c r="BR72" s="104"/>
      <c r="BS72" s="104"/>
      <c r="BT72" s="54">
        <f t="shared" ref="BT72:BT74" si="16">SUM(F72:BS72)</f>
        <v>1</v>
      </c>
      <c r="BU72" s="114">
        <f t="shared" si="1"/>
        <v>0</v>
      </c>
    </row>
    <row r="73" spans="1:73" x14ac:dyDescent="0.25">
      <c r="A73" s="85" t="s">
        <v>48</v>
      </c>
      <c r="B73" s="82" t="s">
        <v>269</v>
      </c>
      <c r="C73" s="101" t="s">
        <v>301</v>
      </c>
      <c r="D73" s="106"/>
      <c r="E73" s="3"/>
      <c r="F73" s="107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104"/>
      <c r="AF73" s="104"/>
      <c r="AG73" s="104"/>
      <c r="AH73" s="104"/>
      <c r="AI73" s="104"/>
      <c r="AJ73" s="104"/>
      <c r="AK73" s="104"/>
      <c r="AL73" s="104"/>
      <c r="AM73" s="104"/>
      <c r="AN73" s="104"/>
      <c r="AO73" s="104"/>
      <c r="AP73" s="104"/>
      <c r="AQ73" s="104"/>
      <c r="AR73" s="104"/>
      <c r="AS73" s="104"/>
      <c r="AT73" s="104"/>
      <c r="AU73" s="104"/>
      <c r="AV73" s="104"/>
      <c r="AW73" s="104"/>
      <c r="AX73" s="104"/>
      <c r="AY73" s="104"/>
      <c r="AZ73" s="104"/>
      <c r="BA73" s="104"/>
      <c r="BB73" s="104"/>
      <c r="BC73" s="104"/>
      <c r="BD73" s="104">
        <v>1</v>
      </c>
      <c r="BE73" s="104"/>
      <c r="BF73" s="104"/>
      <c r="BG73" s="104"/>
      <c r="BH73" s="104"/>
      <c r="BI73" s="104"/>
      <c r="BJ73" s="104"/>
      <c r="BK73" s="104"/>
      <c r="BL73" s="104"/>
      <c r="BM73" s="104"/>
      <c r="BN73" s="104"/>
      <c r="BO73" s="104"/>
      <c r="BP73" s="104"/>
      <c r="BQ73" s="104"/>
      <c r="BR73" s="104"/>
      <c r="BS73" s="104"/>
      <c r="BT73" s="54">
        <f t="shared" si="16"/>
        <v>1</v>
      </c>
      <c r="BU73" s="114">
        <f t="shared" si="1"/>
        <v>0</v>
      </c>
    </row>
    <row r="74" spans="1:73" x14ac:dyDescent="0.25">
      <c r="A74" s="85" t="s">
        <v>48</v>
      </c>
      <c r="B74" s="82" t="s">
        <v>269</v>
      </c>
      <c r="C74" s="101" t="s">
        <v>220</v>
      </c>
      <c r="D74" s="108"/>
      <c r="E74" s="108"/>
      <c r="F74" s="107"/>
      <c r="G74" s="104"/>
      <c r="H74" s="104"/>
      <c r="I74" s="104"/>
      <c r="J74" s="104">
        <v>0.35</v>
      </c>
      <c r="K74" s="104">
        <v>0.03</v>
      </c>
      <c r="L74" s="104"/>
      <c r="M74" s="104"/>
      <c r="N74" s="104"/>
      <c r="O74" s="104"/>
      <c r="P74" s="104"/>
      <c r="Q74" s="104"/>
      <c r="R74" s="104"/>
      <c r="S74" s="104"/>
      <c r="T74" s="104">
        <v>0.03</v>
      </c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  <c r="AH74" s="104"/>
      <c r="AI74" s="104"/>
      <c r="AJ74" s="104"/>
      <c r="AK74" s="104"/>
      <c r="AL74" s="104"/>
      <c r="AM74" s="104"/>
      <c r="AN74" s="104"/>
      <c r="AO74" s="104"/>
      <c r="AP74" s="104">
        <v>0.03</v>
      </c>
      <c r="AQ74" s="104"/>
      <c r="AR74" s="104">
        <v>0.14000000000000001</v>
      </c>
      <c r="AS74" s="104">
        <v>7.0000000000000007E-2</v>
      </c>
      <c r="AT74" s="104"/>
      <c r="AU74" s="104"/>
      <c r="AV74" s="104"/>
      <c r="AW74" s="104"/>
      <c r="AX74" s="104"/>
      <c r="AY74" s="104"/>
      <c r="AZ74" s="104"/>
      <c r="BA74" s="104"/>
      <c r="BB74" s="104"/>
      <c r="BC74" s="104"/>
      <c r="BD74" s="104">
        <v>0.28000000000000003</v>
      </c>
      <c r="BE74" s="104"/>
      <c r="BF74" s="104"/>
      <c r="BG74" s="104">
        <v>7.0000000000000007E-2</v>
      </c>
      <c r="BH74" s="104"/>
      <c r="BI74" s="104"/>
      <c r="BJ74" s="104"/>
      <c r="BK74" s="104"/>
      <c r="BL74" s="104"/>
      <c r="BM74" s="104"/>
      <c r="BN74" s="104"/>
      <c r="BO74" s="104"/>
      <c r="BP74" s="104"/>
      <c r="BQ74" s="104"/>
      <c r="BR74" s="104"/>
      <c r="BS74" s="3"/>
      <c r="BT74" s="54">
        <f t="shared" si="16"/>
        <v>1.0000000000000002</v>
      </c>
      <c r="BU74" s="114">
        <f t="shared" si="1"/>
        <v>0.27</v>
      </c>
    </row>
    <row r="75" spans="1:73" x14ac:dyDescent="0.25">
      <c r="A75" s="85" t="s">
        <v>48</v>
      </c>
      <c r="B75" s="82" t="s">
        <v>269</v>
      </c>
      <c r="C75" s="101" t="s">
        <v>261</v>
      </c>
      <c r="D75" s="108" t="s">
        <v>221</v>
      </c>
      <c r="E75" s="108"/>
      <c r="F75" s="107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04"/>
      <c r="AF75" s="104"/>
      <c r="AG75" s="104"/>
      <c r="AH75" s="104"/>
      <c r="AI75" s="104"/>
      <c r="AJ75" s="104"/>
      <c r="AK75" s="104"/>
      <c r="AL75" s="104"/>
      <c r="AM75" s="104"/>
      <c r="AN75" s="104"/>
      <c r="AO75" s="104"/>
      <c r="AP75" s="104"/>
      <c r="AQ75" s="104"/>
      <c r="AR75" s="104"/>
      <c r="AS75" s="104"/>
      <c r="AT75" s="104"/>
      <c r="AU75" s="104"/>
      <c r="AV75" s="104"/>
      <c r="AW75" s="104"/>
      <c r="AX75" s="104"/>
      <c r="AY75" s="104"/>
      <c r="AZ75" s="104"/>
      <c r="BA75" s="104"/>
      <c r="BB75" s="104"/>
      <c r="BC75" s="104"/>
      <c r="BD75" s="104">
        <v>1</v>
      </c>
      <c r="BE75" s="104"/>
      <c r="BF75" s="104"/>
      <c r="BG75" s="104"/>
      <c r="BH75" s="103"/>
      <c r="BI75" s="103"/>
      <c r="BJ75" s="103"/>
      <c r="BK75" s="103"/>
      <c r="BL75" s="103"/>
      <c r="BM75" s="103"/>
      <c r="BN75" s="103"/>
      <c r="BO75" s="103"/>
      <c r="BP75" s="103"/>
      <c r="BQ75" s="103"/>
      <c r="BR75" s="103"/>
      <c r="BS75" s="104"/>
      <c r="BT75" s="51">
        <f>SUM(F75:BS75)</f>
        <v>1</v>
      </c>
      <c r="BU75" s="114">
        <f t="shared" si="1"/>
        <v>0</v>
      </c>
    </row>
    <row r="76" spans="1:73" x14ac:dyDescent="0.25">
      <c r="A76" s="85" t="s">
        <v>48</v>
      </c>
      <c r="B76" s="82" t="s">
        <v>269</v>
      </c>
      <c r="C76" s="101" t="s">
        <v>261</v>
      </c>
      <c r="D76" s="108" t="s">
        <v>289</v>
      </c>
      <c r="E76" s="108"/>
      <c r="F76" s="107"/>
      <c r="G76" s="104"/>
      <c r="H76" s="111"/>
      <c r="I76" s="112">
        <v>0.16</v>
      </c>
      <c r="J76" s="104"/>
      <c r="K76" s="104">
        <v>0.15</v>
      </c>
      <c r="L76" s="104"/>
      <c r="M76" s="104"/>
      <c r="N76" s="104"/>
      <c r="O76" s="104"/>
      <c r="P76" s="104"/>
      <c r="Q76" s="104"/>
      <c r="R76" s="104"/>
      <c r="S76" s="104"/>
      <c r="T76" s="104">
        <v>0.03</v>
      </c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>
        <v>0.05</v>
      </c>
      <c r="AI76" s="104"/>
      <c r="AJ76" s="104"/>
      <c r="AK76" s="104"/>
      <c r="AL76" s="104"/>
      <c r="AM76" s="104"/>
      <c r="AN76" s="104"/>
      <c r="AO76" s="104"/>
      <c r="AP76" s="104"/>
      <c r="AQ76" s="104">
        <v>7.0000000000000007E-2</v>
      </c>
      <c r="AR76" s="104">
        <v>0.08</v>
      </c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>
        <v>0.23</v>
      </c>
      <c r="BE76" s="104"/>
      <c r="BF76" s="104"/>
      <c r="BG76" s="104">
        <v>0.23</v>
      </c>
      <c r="BH76" s="104"/>
      <c r="BI76" s="104"/>
      <c r="BJ76" s="104"/>
      <c r="BK76" s="104"/>
      <c r="BL76" s="104"/>
      <c r="BM76" s="104"/>
      <c r="BN76" s="104"/>
      <c r="BO76" s="104"/>
      <c r="BP76" s="104"/>
      <c r="BQ76" s="104"/>
      <c r="BR76" s="104"/>
      <c r="BS76" s="104"/>
      <c r="BT76" s="54">
        <f t="shared" ref="BT76:BT78" si="17">SUM(F76:BS76)</f>
        <v>0.99999999999999989</v>
      </c>
      <c r="BU76" s="114">
        <f t="shared" si="1"/>
        <v>0.23</v>
      </c>
    </row>
    <row r="77" spans="1:73" x14ac:dyDescent="0.25">
      <c r="A77" s="85" t="s">
        <v>48</v>
      </c>
      <c r="B77" s="82" t="s">
        <v>269</v>
      </c>
      <c r="C77" s="101" t="s">
        <v>261</v>
      </c>
      <c r="D77" s="108" t="s">
        <v>288</v>
      </c>
      <c r="E77" s="108"/>
      <c r="F77" s="107"/>
      <c r="G77" s="104"/>
      <c r="H77" s="111"/>
      <c r="I77" s="112">
        <v>0.16</v>
      </c>
      <c r="J77" s="104"/>
      <c r="K77" s="104">
        <v>0.15</v>
      </c>
      <c r="L77" s="104"/>
      <c r="M77" s="104"/>
      <c r="N77" s="104"/>
      <c r="O77" s="104"/>
      <c r="P77" s="104"/>
      <c r="Q77" s="104"/>
      <c r="R77" s="104"/>
      <c r="S77" s="104"/>
      <c r="T77" s="104">
        <v>0.03</v>
      </c>
      <c r="U77" s="104"/>
      <c r="V77" s="104"/>
      <c r="W77" s="104"/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>
        <v>0.05</v>
      </c>
      <c r="AI77" s="104"/>
      <c r="AJ77" s="104"/>
      <c r="AK77" s="104"/>
      <c r="AL77" s="104"/>
      <c r="AM77" s="104"/>
      <c r="AN77" s="104"/>
      <c r="AO77" s="104"/>
      <c r="AP77" s="104"/>
      <c r="AQ77" s="104">
        <v>7.0000000000000007E-2</v>
      </c>
      <c r="AR77" s="104">
        <v>0.08</v>
      </c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>
        <v>0.23</v>
      </c>
      <c r="BE77" s="104"/>
      <c r="BF77" s="104"/>
      <c r="BG77" s="104">
        <v>0.23</v>
      </c>
      <c r="BH77" s="104"/>
      <c r="BI77" s="104"/>
      <c r="BJ77" s="104"/>
      <c r="BK77" s="104"/>
      <c r="BL77" s="104"/>
      <c r="BM77" s="104"/>
      <c r="BN77" s="104"/>
      <c r="BO77" s="104"/>
      <c r="BP77" s="104"/>
      <c r="BQ77" s="104"/>
      <c r="BR77" s="104"/>
      <c r="BS77" s="104"/>
      <c r="BT77" s="54">
        <f t="shared" si="17"/>
        <v>0.99999999999999989</v>
      </c>
      <c r="BU77" s="114">
        <f t="shared" si="1"/>
        <v>0.23</v>
      </c>
    </row>
    <row r="78" spans="1:73" x14ac:dyDescent="0.25">
      <c r="A78" s="85" t="s">
        <v>48</v>
      </c>
      <c r="B78" s="82" t="s">
        <v>269</v>
      </c>
      <c r="C78" s="101" t="s">
        <v>222</v>
      </c>
      <c r="D78" s="108"/>
      <c r="E78" s="108"/>
      <c r="F78" s="107"/>
      <c r="G78" s="104"/>
      <c r="H78" s="104"/>
      <c r="I78" s="104">
        <v>0.9</v>
      </c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>
        <v>0.05</v>
      </c>
      <c r="U78" s="104"/>
      <c r="V78" s="104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>
        <v>0.05</v>
      </c>
      <c r="AI78" s="104"/>
      <c r="AJ78" s="104"/>
      <c r="AK78" s="104"/>
      <c r="AL78" s="104"/>
      <c r="AM78" s="104"/>
      <c r="AN78" s="104"/>
      <c r="AO78" s="104"/>
      <c r="AP78" s="104"/>
      <c r="AQ78" s="104"/>
      <c r="AR78" s="104"/>
      <c r="AS78" s="104"/>
      <c r="AT78" s="104"/>
      <c r="AU78" s="104"/>
      <c r="AV78" s="104"/>
      <c r="AW78" s="104"/>
      <c r="AX78" s="104"/>
      <c r="AY78" s="104"/>
      <c r="AZ78" s="104"/>
      <c r="BA78" s="104"/>
      <c r="BB78" s="104"/>
      <c r="BC78" s="104"/>
      <c r="BD78" s="104"/>
      <c r="BE78" s="104"/>
      <c r="BF78" s="104"/>
      <c r="BG78" s="104"/>
      <c r="BH78" s="104"/>
      <c r="BI78" s="104"/>
      <c r="BJ78" s="104"/>
      <c r="BK78" s="104"/>
      <c r="BL78" s="104"/>
      <c r="BM78" s="104"/>
      <c r="BN78" s="104"/>
      <c r="BO78" s="104"/>
      <c r="BP78" s="104"/>
      <c r="BQ78" s="104"/>
      <c r="BR78" s="104"/>
      <c r="BS78" s="3"/>
      <c r="BT78" s="54">
        <f t="shared" si="17"/>
        <v>1</v>
      </c>
      <c r="BU78" s="114">
        <f t="shared" si="1"/>
        <v>0.1</v>
      </c>
    </row>
    <row r="79" spans="1:73" ht="15.75" thickBot="1" x14ac:dyDescent="0.3">
      <c r="A79" s="85" t="s">
        <v>48</v>
      </c>
      <c r="B79" s="82" t="s">
        <v>269</v>
      </c>
      <c r="C79" s="101" t="s">
        <v>223</v>
      </c>
      <c r="D79" s="108"/>
      <c r="E79" s="108"/>
      <c r="F79" s="107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04"/>
      <c r="AK79" s="104"/>
      <c r="AL79" s="104"/>
      <c r="AM79" s="104"/>
      <c r="AN79" s="104"/>
      <c r="AO79" s="104"/>
      <c r="AP79" s="104"/>
      <c r="AQ79" s="104"/>
      <c r="AR79" s="104"/>
      <c r="AS79" s="104"/>
      <c r="AT79" s="104"/>
      <c r="AU79" s="104"/>
      <c r="AV79" s="104"/>
      <c r="AW79" s="104"/>
      <c r="AX79" s="104"/>
      <c r="AY79" s="104"/>
      <c r="AZ79" s="104"/>
      <c r="BA79" s="104"/>
      <c r="BB79" s="104"/>
      <c r="BC79" s="104"/>
      <c r="BD79" s="104">
        <v>1</v>
      </c>
      <c r="BE79" s="104"/>
      <c r="BF79" s="104"/>
      <c r="BG79" s="104"/>
      <c r="BH79" s="103"/>
      <c r="BI79" s="103"/>
      <c r="BJ79" s="103"/>
      <c r="BK79" s="103"/>
      <c r="BL79" s="103"/>
      <c r="BM79" s="103"/>
      <c r="BN79" s="103"/>
      <c r="BO79" s="103"/>
      <c r="BP79" s="103"/>
      <c r="BQ79" s="103"/>
      <c r="BR79" s="103"/>
      <c r="BS79" s="104"/>
      <c r="BT79" s="51">
        <f>SUM(F79:BS79)</f>
        <v>1</v>
      </c>
      <c r="BU79" s="114">
        <f t="shared" si="1"/>
        <v>0</v>
      </c>
    </row>
    <row r="80" spans="1:73" x14ac:dyDescent="0.25">
      <c r="A80" s="85" t="s">
        <v>49</v>
      </c>
      <c r="B80" s="82" t="s">
        <v>225</v>
      </c>
      <c r="C80" s="88" t="s">
        <v>226</v>
      </c>
      <c r="D80" s="77"/>
      <c r="E80" s="33"/>
      <c r="F80" s="49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>
        <v>1</v>
      </c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50"/>
      <c r="BN80" s="50"/>
      <c r="BO80" s="50"/>
      <c r="BP80" s="50"/>
      <c r="BQ80" s="50"/>
      <c r="BR80" s="50"/>
      <c r="BS80" s="50"/>
      <c r="BT80" s="54">
        <f t="shared" ref="BT80:BT82" si="18">SUM(F80:BS80)</f>
        <v>1</v>
      </c>
      <c r="BU80" s="114">
        <f t="shared" si="1"/>
        <v>0</v>
      </c>
    </row>
    <row r="81" spans="1:73" x14ac:dyDescent="0.25">
      <c r="A81" s="85" t="s">
        <v>49</v>
      </c>
      <c r="B81" s="82" t="s">
        <v>225</v>
      </c>
      <c r="C81" s="78" t="s">
        <v>227</v>
      </c>
      <c r="D81" s="62"/>
      <c r="F81" s="52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>
        <v>1</v>
      </c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3"/>
      <c r="BI81" s="53"/>
      <c r="BJ81" s="53"/>
      <c r="BK81" s="53"/>
      <c r="BL81" s="53"/>
      <c r="BM81" s="53"/>
      <c r="BN81" s="53"/>
      <c r="BO81" s="53"/>
      <c r="BP81" s="53"/>
      <c r="BQ81" s="53"/>
      <c r="BR81" s="53"/>
      <c r="BS81" s="53"/>
      <c r="BT81" s="54">
        <f t="shared" si="18"/>
        <v>1</v>
      </c>
      <c r="BU81" s="114">
        <f t="shared" si="1"/>
        <v>0</v>
      </c>
    </row>
    <row r="82" spans="1:73" x14ac:dyDescent="0.25">
      <c r="A82" s="85" t="s">
        <v>49</v>
      </c>
      <c r="B82" s="82" t="s">
        <v>225</v>
      </c>
      <c r="C82" s="78" t="s">
        <v>228</v>
      </c>
      <c r="D82" s="35"/>
      <c r="E82" s="35"/>
      <c r="F82" s="52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>
        <v>1</v>
      </c>
      <c r="BA82" s="53"/>
      <c r="BB82" s="53"/>
      <c r="BC82" s="53"/>
      <c r="BD82" s="53"/>
      <c r="BE82" s="53"/>
      <c r="BF82" s="53"/>
      <c r="BG82" s="53"/>
      <c r="BH82" s="53"/>
      <c r="BI82" s="53"/>
      <c r="BJ82" s="53"/>
      <c r="BK82" s="53"/>
      <c r="BL82" s="53"/>
      <c r="BM82" s="53"/>
      <c r="BN82" s="53"/>
      <c r="BO82" s="53"/>
      <c r="BP82" s="53"/>
      <c r="BQ82" s="53"/>
      <c r="BR82" s="53"/>
      <c r="BS82" s="53"/>
      <c r="BT82" s="54">
        <f t="shared" si="18"/>
        <v>1</v>
      </c>
      <c r="BU82" s="114">
        <f t="shared" ref="BU82:BU112" si="19">SUM(M82:U82)+SUM(Z82:AU82)</f>
        <v>0</v>
      </c>
    </row>
    <row r="83" spans="1:73" x14ac:dyDescent="0.25">
      <c r="A83" s="85" t="s">
        <v>49</v>
      </c>
      <c r="B83" s="82" t="s">
        <v>225</v>
      </c>
      <c r="C83" s="78" t="s">
        <v>229</v>
      </c>
      <c r="D83" s="35"/>
      <c r="E83" s="35"/>
      <c r="F83" s="52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>
        <v>1</v>
      </c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  <c r="BM83" s="53"/>
      <c r="BN83" s="53"/>
      <c r="BO83" s="53"/>
      <c r="BP83" s="53"/>
      <c r="BQ83" s="53"/>
      <c r="BR83" s="53"/>
      <c r="BS83" s="53"/>
      <c r="BT83" s="51">
        <f>SUM(F83:BS83)</f>
        <v>1</v>
      </c>
      <c r="BU83" s="114">
        <f t="shared" si="19"/>
        <v>0</v>
      </c>
    </row>
    <row r="84" spans="1:73" x14ac:dyDescent="0.25">
      <c r="A84" s="85" t="s">
        <v>49</v>
      </c>
      <c r="B84" s="82" t="s">
        <v>225</v>
      </c>
      <c r="C84" s="89" t="s">
        <v>230</v>
      </c>
      <c r="D84" s="89"/>
      <c r="E84" s="35"/>
      <c r="F84" s="52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>
        <v>1</v>
      </c>
      <c r="BA84" s="53"/>
      <c r="BB84" s="53"/>
      <c r="BC84" s="53"/>
      <c r="BD84" s="53"/>
      <c r="BE84" s="53"/>
      <c r="BF84" s="53"/>
      <c r="BG84" s="53"/>
      <c r="BH84" s="53"/>
      <c r="BI84" s="53"/>
      <c r="BJ84" s="53"/>
      <c r="BK84" s="53"/>
      <c r="BL84" s="53"/>
      <c r="BM84" s="53"/>
      <c r="BN84" s="53"/>
      <c r="BO84" s="53"/>
      <c r="BP84" s="53"/>
      <c r="BQ84" s="53"/>
      <c r="BR84" s="53"/>
      <c r="BS84" s="53"/>
      <c r="BT84" s="54">
        <f t="shared" ref="BT84:BT86" si="20">SUM(F84:BS84)</f>
        <v>1</v>
      </c>
      <c r="BU84" s="114">
        <f t="shared" si="19"/>
        <v>0</v>
      </c>
    </row>
    <row r="85" spans="1:73" x14ac:dyDescent="0.25">
      <c r="A85" s="85" t="s">
        <v>49</v>
      </c>
      <c r="B85" s="82" t="s">
        <v>225</v>
      </c>
      <c r="C85" s="89" t="s">
        <v>231</v>
      </c>
      <c r="D85" s="89"/>
      <c r="F85" s="52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>
        <v>1</v>
      </c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3"/>
      <c r="BL85" s="53"/>
      <c r="BM85" s="53"/>
      <c r="BN85" s="53"/>
      <c r="BO85" s="53"/>
      <c r="BP85" s="53"/>
      <c r="BQ85" s="53"/>
      <c r="BR85" s="53"/>
      <c r="BS85" s="53"/>
      <c r="BT85" s="54">
        <f t="shared" si="20"/>
        <v>1</v>
      </c>
      <c r="BU85" s="114">
        <f t="shared" si="19"/>
        <v>0</v>
      </c>
    </row>
    <row r="86" spans="1:73" x14ac:dyDescent="0.25">
      <c r="A86" s="85" t="s">
        <v>49</v>
      </c>
      <c r="B86" s="82" t="s">
        <v>225</v>
      </c>
      <c r="C86" s="89" t="s">
        <v>232</v>
      </c>
      <c r="D86" s="89"/>
      <c r="E86" s="35"/>
      <c r="F86" s="52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>
        <v>1</v>
      </c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  <c r="BH86" s="53"/>
      <c r="BI86" s="53"/>
      <c r="BJ86" s="53"/>
      <c r="BK86" s="53"/>
      <c r="BL86" s="53"/>
      <c r="BM86" s="53"/>
      <c r="BN86" s="53"/>
      <c r="BO86" s="53"/>
      <c r="BP86" s="53"/>
      <c r="BQ86" s="53"/>
      <c r="BR86" s="53"/>
      <c r="BS86" s="53"/>
      <c r="BT86" s="54">
        <f t="shared" si="20"/>
        <v>1</v>
      </c>
      <c r="BU86" s="114">
        <f t="shared" si="19"/>
        <v>0</v>
      </c>
    </row>
    <row r="87" spans="1:73" x14ac:dyDescent="0.25">
      <c r="A87" s="85" t="s">
        <v>49</v>
      </c>
      <c r="B87" s="82" t="s">
        <v>225</v>
      </c>
      <c r="C87" s="33" t="s">
        <v>233</v>
      </c>
      <c r="D87" s="89"/>
      <c r="E87" s="35"/>
      <c r="F87" s="52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>
        <v>0.5</v>
      </c>
      <c r="BA87" s="53"/>
      <c r="BB87" s="53"/>
      <c r="BC87" s="53">
        <v>0.5</v>
      </c>
      <c r="BD87" s="53"/>
      <c r="BE87" s="53"/>
      <c r="BF87" s="53"/>
      <c r="BG87" s="53"/>
      <c r="BH87" s="53"/>
      <c r="BI87" s="53"/>
      <c r="BJ87" s="53"/>
      <c r="BK87" s="53"/>
      <c r="BL87" s="53"/>
      <c r="BM87" s="53"/>
      <c r="BN87" s="53"/>
      <c r="BO87" s="53"/>
      <c r="BP87" s="53"/>
      <c r="BQ87" s="53"/>
      <c r="BR87" s="53"/>
      <c r="BS87" s="53"/>
      <c r="BT87" s="51">
        <f>SUM(F87:BS87)</f>
        <v>1</v>
      </c>
      <c r="BU87" s="114">
        <f t="shared" si="19"/>
        <v>0</v>
      </c>
    </row>
    <row r="88" spans="1:73" ht="15.75" thickBot="1" x14ac:dyDescent="0.3">
      <c r="A88" s="85" t="s">
        <v>49</v>
      </c>
      <c r="B88" s="82" t="s">
        <v>225</v>
      </c>
      <c r="C88" s="33" t="s">
        <v>234</v>
      </c>
      <c r="D88" s="62"/>
      <c r="F88" s="52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>
        <v>0.4</v>
      </c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>
        <v>0.5</v>
      </c>
      <c r="BA88" s="53"/>
      <c r="BB88" s="53"/>
      <c r="BC88" s="53">
        <v>0.1</v>
      </c>
      <c r="BD88" s="53"/>
      <c r="BE88" s="53"/>
      <c r="BF88" s="53"/>
      <c r="BG88" s="53"/>
      <c r="BH88" s="53"/>
      <c r="BI88" s="53"/>
      <c r="BJ88" s="53"/>
      <c r="BK88" s="53"/>
      <c r="BL88" s="53"/>
      <c r="BM88" s="53"/>
      <c r="BN88" s="53"/>
      <c r="BO88" s="53"/>
      <c r="BP88" s="53"/>
      <c r="BQ88" s="53"/>
      <c r="BR88" s="53"/>
      <c r="BS88" s="53"/>
      <c r="BT88" s="54">
        <f t="shared" ref="BT88:BT90" si="21">SUM(F88:BS88)</f>
        <v>1</v>
      </c>
      <c r="BU88" s="114">
        <f t="shared" si="19"/>
        <v>0</v>
      </c>
    </row>
    <row r="89" spans="1:73" x14ac:dyDescent="0.25">
      <c r="A89" s="85" t="s">
        <v>270</v>
      </c>
      <c r="B89" s="82" t="s">
        <v>235</v>
      </c>
      <c r="C89" s="88" t="s">
        <v>236</v>
      </c>
      <c r="D89" s="77"/>
      <c r="E89" s="35"/>
      <c r="F89" s="53">
        <v>1</v>
      </c>
      <c r="G89" s="53"/>
      <c r="H89" s="53"/>
      <c r="I89" s="53"/>
      <c r="J89" s="53"/>
      <c r="K89" s="53"/>
      <c r="L89" s="50"/>
      <c r="M89" s="53"/>
      <c r="N89" s="53"/>
      <c r="O89" s="53"/>
      <c r="P89" s="53"/>
      <c r="Q89" s="53"/>
      <c r="R89" s="53"/>
      <c r="S89" s="53"/>
      <c r="T89" s="53"/>
      <c r="U89" s="53"/>
      <c r="V89" s="50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0"/>
      <c r="AZ89" s="53"/>
      <c r="BA89" s="53"/>
      <c r="BB89" s="53"/>
      <c r="BC89" s="53"/>
      <c r="BD89" s="53"/>
      <c r="BE89" s="50"/>
      <c r="BF89" s="50"/>
      <c r="BG89" s="53"/>
      <c r="BH89" s="53"/>
      <c r="BI89" s="53"/>
      <c r="BJ89" s="53"/>
      <c r="BK89" s="53"/>
      <c r="BL89" s="53"/>
      <c r="BM89" s="53"/>
      <c r="BN89" s="53"/>
      <c r="BO89" s="53"/>
      <c r="BP89" s="53"/>
      <c r="BQ89" s="53"/>
      <c r="BR89" s="53"/>
      <c r="BS89" s="53"/>
      <c r="BT89" s="54">
        <f t="shared" si="21"/>
        <v>1</v>
      </c>
      <c r="BU89" s="114">
        <f t="shared" si="19"/>
        <v>0</v>
      </c>
    </row>
    <row r="90" spans="1:73" x14ac:dyDescent="0.25">
      <c r="A90" s="85" t="s">
        <v>270</v>
      </c>
      <c r="B90" s="82" t="s">
        <v>235</v>
      </c>
      <c r="C90" s="78" t="s">
        <v>237</v>
      </c>
      <c r="D90" s="62"/>
      <c r="E90" s="35"/>
      <c r="F90" s="53">
        <v>1</v>
      </c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0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0"/>
      <c r="AZ90" s="53"/>
      <c r="BA90" s="53"/>
      <c r="BB90" s="53"/>
      <c r="BC90" s="53"/>
      <c r="BD90" s="53"/>
      <c r="BE90" s="50"/>
      <c r="BF90" s="50"/>
      <c r="BG90" s="53"/>
      <c r="BH90" s="53"/>
      <c r="BI90" s="53"/>
      <c r="BJ90" s="53"/>
      <c r="BK90" s="53"/>
      <c r="BL90" s="53"/>
      <c r="BM90" s="53"/>
      <c r="BN90" s="53"/>
      <c r="BO90" s="53"/>
      <c r="BP90" s="53"/>
      <c r="BQ90" s="53"/>
      <c r="BR90" s="53"/>
      <c r="BT90" s="54">
        <f t="shared" si="21"/>
        <v>1</v>
      </c>
      <c r="BU90" s="114">
        <f t="shared" si="19"/>
        <v>0</v>
      </c>
    </row>
    <row r="91" spans="1:73" x14ac:dyDescent="0.25">
      <c r="A91" s="85" t="s">
        <v>270</v>
      </c>
      <c r="B91" s="82" t="s">
        <v>235</v>
      </c>
      <c r="C91" s="78" t="s">
        <v>238</v>
      </c>
      <c r="D91" s="35"/>
      <c r="E91" s="33"/>
      <c r="F91" s="50">
        <v>1</v>
      </c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0"/>
      <c r="BO91" s="50"/>
      <c r="BP91" s="50"/>
      <c r="BQ91" s="50"/>
      <c r="BR91" s="50"/>
      <c r="BS91" s="53"/>
      <c r="BT91" s="51">
        <f>SUM(F91:BS91)</f>
        <v>1</v>
      </c>
      <c r="BU91" s="114">
        <f t="shared" si="19"/>
        <v>0</v>
      </c>
    </row>
    <row r="92" spans="1:73" x14ac:dyDescent="0.25">
      <c r="A92" s="85" t="s">
        <v>270</v>
      </c>
      <c r="B92" s="82" t="s">
        <v>235</v>
      </c>
      <c r="C92" s="78" t="s">
        <v>239</v>
      </c>
      <c r="D92" s="35"/>
      <c r="F92" s="53">
        <v>1</v>
      </c>
      <c r="G92" s="53"/>
      <c r="H92" s="53"/>
      <c r="I92" s="53"/>
      <c r="J92" s="53"/>
      <c r="K92" s="53"/>
      <c r="L92" s="50"/>
      <c r="M92" s="53"/>
      <c r="N92" s="53"/>
      <c r="O92" s="53"/>
      <c r="P92" s="53"/>
      <c r="Q92" s="53"/>
      <c r="R92" s="53"/>
      <c r="S92" s="53"/>
      <c r="T92" s="53"/>
      <c r="U92" s="53"/>
      <c r="V92" s="50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0"/>
      <c r="AZ92" s="53"/>
      <c r="BA92" s="53"/>
      <c r="BB92" s="53"/>
      <c r="BC92" s="53"/>
      <c r="BD92" s="53"/>
      <c r="BE92" s="50"/>
      <c r="BF92" s="50"/>
      <c r="BG92" s="53"/>
      <c r="BH92" s="53"/>
      <c r="BI92" s="53"/>
      <c r="BJ92" s="53"/>
      <c r="BK92" s="53"/>
      <c r="BL92" s="53"/>
      <c r="BM92" s="53"/>
      <c r="BN92" s="53"/>
      <c r="BO92" s="53"/>
      <c r="BP92" s="53"/>
      <c r="BQ92" s="53"/>
      <c r="BR92" s="53"/>
      <c r="BS92" s="53"/>
      <c r="BT92" s="54">
        <f t="shared" ref="BT92:BT94" si="22">SUM(F92:BS92)</f>
        <v>1</v>
      </c>
      <c r="BU92" s="114">
        <f t="shared" si="19"/>
        <v>0</v>
      </c>
    </row>
    <row r="93" spans="1:73" x14ac:dyDescent="0.25">
      <c r="A93" s="85" t="s">
        <v>270</v>
      </c>
      <c r="B93" s="82" t="s">
        <v>235</v>
      </c>
      <c r="C93" s="89" t="s">
        <v>302</v>
      </c>
      <c r="D93" s="66" t="s">
        <v>240</v>
      </c>
      <c r="E93" s="35"/>
      <c r="F93" s="53">
        <v>1</v>
      </c>
      <c r="G93" s="53"/>
      <c r="H93" s="53"/>
      <c r="I93" s="53"/>
      <c r="J93" s="53"/>
      <c r="K93" s="53"/>
      <c r="L93" s="50"/>
      <c r="M93" s="53"/>
      <c r="N93" s="53"/>
      <c r="O93" s="53"/>
      <c r="P93" s="53"/>
      <c r="Q93" s="53"/>
      <c r="R93" s="53"/>
      <c r="S93" s="53"/>
      <c r="T93" s="53"/>
      <c r="U93" s="53"/>
      <c r="V93" s="50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0"/>
      <c r="AZ93" s="53"/>
      <c r="BA93" s="53"/>
      <c r="BB93" s="53"/>
      <c r="BC93" s="53"/>
      <c r="BD93" s="53"/>
      <c r="BE93" s="50"/>
      <c r="BF93" s="50"/>
      <c r="BG93" s="53"/>
      <c r="BH93" s="53"/>
      <c r="BI93" s="53"/>
      <c r="BJ93" s="53"/>
      <c r="BK93" s="53"/>
      <c r="BL93" s="53"/>
      <c r="BM93" s="53"/>
      <c r="BN93" s="53"/>
      <c r="BO93" s="53"/>
      <c r="BP93" s="53"/>
      <c r="BQ93" s="53"/>
      <c r="BR93" s="53"/>
      <c r="BS93" s="53"/>
      <c r="BT93" s="54">
        <f t="shared" si="22"/>
        <v>1</v>
      </c>
      <c r="BU93" s="114">
        <f t="shared" si="19"/>
        <v>0</v>
      </c>
    </row>
    <row r="94" spans="1:73" ht="15.75" thickBot="1" x14ac:dyDescent="0.3">
      <c r="A94" s="85" t="s">
        <v>270</v>
      </c>
      <c r="B94" s="82" t="s">
        <v>235</v>
      </c>
      <c r="C94" s="89" t="s">
        <v>241</v>
      </c>
      <c r="D94" s="66"/>
      <c r="E94" s="35"/>
      <c r="F94" s="53">
        <v>1</v>
      </c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0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0"/>
      <c r="AZ94" s="53"/>
      <c r="BA94" s="53"/>
      <c r="BB94" s="53"/>
      <c r="BC94" s="53"/>
      <c r="BD94" s="53"/>
      <c r="BE94" s="50"/>
      <c r="BF94" s="50"/>
      <c r="BG94" s="53"/>
      <c r="BH94" s="53"/>
      <c r="BI94" s="53"/>
      <c r="BJ94" s="53"/>
      <c r="BK94" s="53"/>
      <c r="BL94" s="53"/>
      <c r="BM94" s="53"/>
      <c r="BN94" s="53"/>
      <c r="BO94" s="53"/>
      <c r="BP94" s="53"/>
      <c r="BQ94" s="53"/>
      <c r="BR94" s="53"/>
      <c r="BT94" s="54">
        <f t="shared" si="22"/>
        <v>1</v>
      </c>
      <c r="BU94" s="114">
        <f t="shared" si="19"/>
        <v>0</v>
      </c>
    </row>
    <row r="95" spans="1:73" x14ac:dyDescent="0.25">
      <c r="A95" s="85" t="s">
        <v>96</v>
      </c>
      <c r="B95" s="82" t="s">
        <v>242</v>
      </c>
      <c r="C95" s="88" t="s">
        <v>243</v>
      </c>
      <c r="D95" s="77"/>
      <c r="E95" s="33"/>
      <c r="F95" s="49">
        <v>0.8</v>
      </c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>
        <v>0.02</v>
      </c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>
        <v>5.0000000000000001E-3</v>
      </c>
      <c r="AX95" s="50"/>
      <c r="AY95" s="50">
        <v>5.0000000000000001E-3</v>
      </c>
      <c r="AZ95" s="50">
        <v>0.1</v>
      </c>
      <c r="BA95" s="50"/>
      <c r="BB95" s="50">
        <v>5.0000000000000001E-3</v>
      </c>
      <c r="BC95" s="50">
        <v>0.05</v>
      </c>
      <c r="BD95" s="50"/>
      <c r="BE95" s="50"/>
      <c r="BF95" s="50"/>
      <c r="BG95" s="50"/>
      <c r="BH95" s="50"/>
      <c r="BI95" s="50"/>
      <c r="BJ95" s="50"/>
      <c r="BK95" s="50"/>
      <c r="BL95" s="50"/>
      <c r="BM95" s="50"/>
      <c r="BN95" s="50"/>
      <c r="BO95" s="50"/>
      <c r="BP95" s="50">
        <v>5.0000000000000001E-3</v>
      </c>
      <c r="BQ95" s="50"/>
      <c r="BR95" s="50">
        <v>5.0000000000000001E-3</v>
      </c>
      <c r="BS95" s="50">
        <v>5.0000000000000001E-3</v>
      </c>
      <c r="BT95" s="51">
        <f>SUM(F95:BS95)</f>
        <v>1</v>
      </c>
      <c r="BU95" s="114">
        <f t="shared" si="19"/>
        <v>0</v>
      </c>
    </row>
    <row r="96" spans="1:73" x14ac:dyDescent="0.25">
      <c r="A96" s="85" t="s">
        <v>96</v>
      </c>
      <c r="B96" s="82" t="s">
        <v>242</v>
      </c>
      <c r="C96" s="78" t="s">
        <v>244</v>
      </c>
      <c r="D96" s="62"/>
      <c r="F96" s="52">
        <v>0.8</v>
      </c>
      <c r="G96" s="53"/>
      <c r="H96" s="53"/>
      <c r="I96" s="53"/>
      <c r="J96" s="53"/>
      <c r="K96" s="53"/>
      <c r="L96" s="53"/>
      <c r="M96" s="53"/>
      <c r="N96" s="53"/>
      <c r="O96" s="53"/>
      <c r="P96" s="53">
        <v>0.01</v>
      </c>
      <c r="Q96" s="53"/>
      <c r="R96" s="53"/>
      <c r="S96" s="53"/>
      <c r="T96" s="53"/>
      <c r="U96" s="53"/>
      <c r="V96" s="53">
        <v>0.03</v>
      </c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>
        <v>0.01</v>
      </c>
      <c r="AR96" s="53"/>
      <c r="AS96" s="53"/>
      <c r="AT96" s="53"/>
      <c r="AU96" s="53"/>
      <c r="AV96" s="53"/>
      <c r="AW96" s="53">
        <v>0.02</v>
      </c>
      <c r="AX96" s="53"/>
      <c r="AY96" s="53">
        <v>5.0000000000000001E-3</v>
      </c>
      <c r="AZ96" s="53">
        <v>0.06</v>
      </c>
      <c r="BA96" s="53"/>
      <c r="BB96" s="53"/>
      <c r="BC96" s="53">
        <v>0.06</v>
      </c>
      <c r="BD96" s="53"/>
      <c r="BE96" s="53"/>
      <c r="BF96" s="53"/>
      <c r="BG96" s="53"/>
      <c r="BH96" s="53"/>
      <c r="BI96" s="53"/>
      <c r="BJ96" s="53"/>
      <c r="BK96" s="53"/>
      <c r="BL96" s="53"/>
      <c r="BM96" s="53"/>
      <c r="BN96" s="53"/>
      <c r="BO96" s="53"/>
      <c r="BP96" s="53"/>
      <c r="BQ96" s="53"/>
      <c r="BR96" s="53">
        <v>5.0000000000000001E-3</v>
      </c>
      <c r="BS96" s="53"/>
      <c r="BT96" s="54">
        <f t="shared" ref="BT96:BT98" si="23">SUM(F96:BS96)</f>
        <v>1</v>
      </c>
      <c r="BU96" s="114">
        <f t="shared" si="19"/>
        <v>0.02</v>
      </c>
    </row>
    <row r="97" spans="1:73" ht="15.75" thickBot="1" x14ac:dyDescent="0.3">
      <c r="A97" s="85" t="s">
        <v>96</v>
      </c>
      <c r="B97" s="82" t="s">
        <v>242</v>
      </c>
      <c r="C97" s="78" t="s">
        <v>245</v>
      </c>
      <c r="D97" s="35"/>
      <c r="E97" s="35"/>
      <c r="F97" s="52">
        <v>0.8</v>
      </c>
      <c r="G97" s="53"/>
      <c r="H97" s="53"/>
      <c r="I97" s="53"/>
      <c r="J97" s="53"/>
      <c r="K97" s="53"/>
      <c r="L97" s="53"/>
      <c r="M97" s="53"/>
      <c r="N97" s="53"/>
      <c r="O97" s="53"/>
      <c r="P97" s="53">
        <v>0.01</v>
      </c>
      <c r="Q97" s="53"/>
      <c r="R97" s="53"/>
      <c r="S97" s="53"/>
      <c r="T97" s="53"/>
      <c r="U97" s="53"/>
      <c r="V97" s="53">
        <v>0.02</v>
      </c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>
        <v>0.01</v>
      </c>
      <c r="AR97" s="53"/>
      <c r="AS97" s="53"/>
      <c r="AT97" s="53"/>
      <c r="AU97" s="53"/>
      <c r="AV97" s="53"/>
      <c r="AW97" s="53">
        <v>0.05</v>
      </c>
      <c r="AX97" s="53"/>
      <c r="AY97" s="53">
        <v>5.0000000000000001E-3</v>
      </c>
      <c r="AZ97" s="53">
        <v>0.05</v>
      </c>
      <c r="BA97" s="53"/>
      <c r="BB97" s="53"/>
      <c r="BC97" s="53">
        <v>0.05</v>
      </c>
      <c r="BD97" s="53"/>
      <c r="BE97" s="53"/>
      <c r="BF97" s="53"/>
      <c r="BG97" s="53"/>
      <c r="BH97" s="53"/>
      <c r="BI97" s="53"/>
      <c r="BJ97" s="53"/>
      <c r="BK97" s="53"/>
      <c r="BL97" s="53"/>
      <c r="BM97" s="53"/>
      <c r="BN97" s="53"/>
      <c r="BO97" s="53"/>
      <c r="BP97" s="53"/>
      <c r="BQ97" s="53"/>
      <c r="BR97" s="53">
        <v>5.0000000000000001E-3</v>
      </c>
      <c r="BS97" s="53"/>
      <c r="BT97" s="54">
        <f t="shared" si="23"/>
        <v>1.0000000000000002</v>
      </c>
      <c r="BU97" s="114">
        <f t="shared" si="19"/>
        <v>0.02</v>
      </c>
    </row>
    <row r="98" spans="1:73" x14ac:dyDescent="0.25">
      <c r="A98" s="85" t="s">
        <v>271</v>
      </c>
      <c r="B98" s="82" t="s">
        <v>246</v>
      </c>
      <c r="C98" s="98" t="s">
        <v>247</v>
      </c>
      <c r="D98" s="77"/>
      <c r="E98" s="33"/>
      <c r="F98" s="49"/>
      <c r="G98" s="50"/>
      <c r="H98" s="50"/>
      <c r="I98" s="50"/>
      <c r="J98" s="50"/>
      <c r="K98" s="50"/>
      <c r="L98" s="50"/>
      <c r="M98" s="50">
        <v>0.1</v>
      </c>
      <c r="N98" s="50"/>
      <c r="O98" s="50"/>
      <c r="P98" s="50"/>
      <c r="Q98" s="50"/>
      <c r="R98" s="50"/>
      <c r="S98" s="50"/>
      <c r="T98" s="50"/>
      <c r="U98" s="50"/>
      <c r="V98" s="50">
        <v>0.25</v>
      </c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>
        <v>0.65</v>
      </c>
      <c r="BD98" s="53"/>
      <c r="BE98" s="50"/>
      <c r="BF98" s="50"/>
      <c r="BG98" s="53"/>
      <c r="BH98" s="53"/>
      <c r="BI98" s="53"/>
      <c r="BJ98" s="53"/>
      <c r="BK98" s="53"/>
      <c r="BL98" s="53"/>
      <c r="BM98" s="53"/>
      <c r="BN98" s="53"/>
      <c r="BO98" s="53"/>
      <c r="BP98" s="53"/>
      <c r="BQ98" s="53"/>
      <c r="BR98" s="53"/>
      <c r="BT98" s="54">
        <f t="shared" si="23"/>
        <v>1</v>
      </c>
      <c r="BU98" s="114">
        <f t="shared" si="19"/>
        <v>0.1</v>
      </c>
    </row>
    <row r="99" spans="1:73" x14ac:dyDescent="0.25">
      <c r="A99" s="85" t="s">
        <v>271</v>
      </c>
      <c r="B99" s="82" t="s">
        <v>246</v>
      </c>
      <c r="C99" s="78" t="s">
        <v>248</v>
      </c>
      <c r="D99" s="62"/>
      <c r="F99" s="52"/>
      <c r="G99" s="53"/>
      <c r="H99" s="53"/>
      <c r="I99" s="53"/>
      <c r="J99" s="53"/>
      <c r="K99" s="53"/>
      <c r="L99" s="53"/>
      <c r="M99" s="53">
        <v>0.1</v>
      </c>
      <c r="N99" s="53"/>
      <c r="O99" s="53"/>
      <c r="P99" s="53"/>
      <c r="Q99" s="53"/>
      <c r="R99" s="53"/>
      <c r="S99" s="53"/>
      <c r="T99" s="53"/>
      <c r="U99" s="53"/>
      <c r="V99" s="53">
        <v>0.15</v>
      </c>
      <c r="W99" s="53"/>
      <c r="X99" s="53"/>
      <c r="Y99" s="53"/>
      <c r="Z99" s="53"/>
      <c r="AA99" s="53"/>
      <c r="AB99" s="53"/>
      <c r="AC99" s="53"/>
      <c r="AD99" s="53">
        <v>0.05</v>
      </c>
      <c r="AE99" s="53"/>
      <c r="AF99" s="53"/>
      <c r="AG99" s="53"/>
      <c r="AH99" s="53"/>
      <c r="AI99" s="53"/>
      <c r="AJ99" s="53">
        <v>0.2</v>
      </c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>
        <v>0.5</v>
      </c>
      <c r="BD99" s="50"/>
      <c r="BE99" s="50"/>
      <c r="BF99" s="50"/>
      <c r="BG99" s="50"/>
      <c r="BH99" s="50"/>
      <c r="BI99" s="50"/>
      <c r="BJ99" s="50"/>
      <c r="BK99" s="50"/>
      <c r="BL99" s="50"/>
      <c r="BM99" s="50"/>
      <c r="BN99" s="50"/>
      <c r="BO99" s="50"/>
      <c r="BP99" s="50"/>
      <c r="BQ99" s="50"/>
      <c r="BR99" s="50"/>
      <c r="BS99" s="53"/>
      <c r="BT99" s="51">
        <f>SUM(F99:BS99)</f>
        <v>1</v>
      </c>
      <c r="BU99" s="114">
        <f t="shared" si="19"/>
        <v>0.35</v>
      </c>
    </row>
    <row r="100" spans="1:73" x14ac:dyDescent="0.25">
      <c r="A100" s="85" t="s">
        <v>271</v>
      </c>
      <c r="B100" s="82" t="s">
        <v>246</v>
      </c>
      <c r="C100" s="78" t="s">
        <v>249</v>
      </c>
      <c r="D100" s="35"/>
      <c r="E100" s="35"/>
      <c r="F100" s="52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>
        <v>0.8</v>
      </c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>
        <v>0.2</v>
      </c>
      <c r="BD100" s="53"/>
      <c r="BE100" s="50"/>
      <c r="BF100" s="50"/>
      <c r="BG100" s="53"/>
      <c r="BH100" s="53"/>
      <c r="BI100" s="53"/>
      <c r="BJ100" s="53"/>
      <c r="BK100" s="53"/>
      <c r="BL100" s="53"/>
      <c r="BM100" s="53"/>
      <c r="BN100" s="53"/>
      <c r="BO100" s="53"/>
      <c r="BP100" s="53"/>
      <c r="BQ100" s="53"/>
      <c r="BR100" s="53"/>
      <c r="BS100" s="53"/>
      <c r="BT100" s="54">
        <f t="shared" ref="BT100:BT102" si="24">SUM(F100:BS100)</f>
        <v>1</v>
      </c>
      <c r="BU100" s="114">
        <f t="shared" si="19"/>
        <v>0</v>
      </c>
    </row>
    <row r="101" spans="1:73" x14ac:dyDescent="0.25">
      <c r="A101" s="85" t="s">
        <v>271</v>
      </c>
      <c r="B101" s="82" t="s">
        <v>246</v>
      </c>
      <c r="C101" s="78" t="s">
        <v>250</v>
      </c>
      <c r="D101" s="35"/>
      <c r="E101" s="35"/>
      <c r="F101" s="52">
        <v>0.2</v>
      </c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>
        <v>0.2</v>
      </c>
      <c r="W101" s="53"/>
      <c r="X101" s="53">
        <v>0.1</v>
      </c>
      <c r="Y101" s="53">
        <v>0.1</v>
      </c>
      <c r="Z101" s="53">
        <v>0.05</v>
      </c>
      <c r="AA101" s="53"/>
      <c r="AB101" s="53"/>
      <c r="AC101" s="53"/>
      <c r="AD101" s="53">
        <v>0.05</v>
      </c>
      <c r="AE101" s="53"/>
      <c r="AF101" s="53"/>
      <c r="AG101" s="53"/>
      <c r="AH101" s="53"/>
      <c r="AI101" s="53"/>
      <c r="AJ101" s="53">
        <v>0.05</v>
      </c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>
        <v>0.25</v>
      </c>
      <c r="BD101" s="53"/>
      <c r="BE101" s="50"/>
      <c r="BF101" s="50"/>
      <c r="BG101" s="53"/>
      <c r="BH101" s="53"/>
      <c r="BI101" s="53"/>
      <c r="BJ101" s="53"/>
      <c r="BK101" s="53"/>
      <c r="BL101" s="53"/>
      <c r="BM101" s="53"/>
      <c r="BN101" s="53"/>
      <c r="BO101" s="53"/>
      <c r="BP101" s="53"/>
      <c r="BQ101" s="53"/>
      <c r="BR101" s="53"/>
      <c r="BS101" s="53"/>
      <c r="BT101" s="54">
        <f t="shared" si="24"/>
        <v>1</v>
      </c>
      <c r="BU101" s="114">
        <f t="shared" si="19"/>
        <v>0.15000000000000002</v>
      </c>
    </row>
    <row r="102" spans="1:73" x14ac:dyDescent="0.25">
      <c r="A102" s="85" t="s">
        <v>271</v>
      </c>
      <c r="B102" s="82" t="s">
        <v>246</v>
      </c>
      <c r="C102" s="78" t="s">
        <v>251</v>
      </c>
      <c r="D102" s="35"/>
      <c r="E102" s="35"/>
      <c r="F102" s="52">
        <v>0.1</v>
      </c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>
        <v>0.25</v>
      </c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>
        <v>0.65</v>
      </c>
      <c r="BD102" s="53"/>
      <c r="BE102" s="50"/>
      <c r="BF102" s="50"/>
      <c r="BG102" s="53"/>
      <c r="BH102" s="53"/>
      <c r="BI102" s="53"/>
      <c r="BJ102" s="53"/>
      <c r="BK102" s="53"/>
      <c r="BL102" s="53"/>
      <c r="BM102" s="53"/>
      <c r="BN102" s="53"/>
      <c r="BO102" s="53"/>
      <c r="BP102" s="53"/>
      <c r="BQ102" s="53"/>
      <c r="BR102" s="53"/>
      <c r="BT102" s="54">
        <f t="shared" si="24"/>
        <v>1</v>
      </c>
      <c r="BU102" s="114">
        <f t="shared" si="19"/>
        <v>0</v>
      </c>
    </row>
    <row r="103" spans="1:73" x14ac:dyDescent="0.25">
      <c r="A103" s="85" t="s">
        <v>271</v>
      </c>
      <c r="B103" s="82" t="s">
        <v>246</v>
      </c>
      <c r="C103" s="78" t="s">
        <v>252</v>
      </c>
      <c r="D103" s="62"/>
      <c r="F103" s="52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>
        <v>1</v>
      </c>
      <c r="BD103" s="50"/>
      <c r="BE103" s="50"/>
      <c r="BF103" s="50"/>
      <c r="BG103" s="50"/>
      <c r="BH103" s="50"/>
      <c r="BI103" s="50"/>
      <c r="BJ103" s="50"/>
      <c r="BK103" s="50"/>
      <c r="BL103" s="50"/>
      <c r="BM103" s="50"/>
      <c r="BN103" s="50"/>
      <c r="BO103" s="50"/>
      <c r="BP103" s="50"/>
      <c r="BQ103" s="50"/>
      <c r="BR103" s="50"/>
      <c r="BS103" s="53"/>
      <c r="BT103" s="51">
        <f>SUM(F103:BS103)</f>
        <v>1</v>
      </c>
      <c r="BU103" s="114">
        <f t="shared" si="19"/>
        <v>0</v>
      </c>
    </row>
    <row r="104" spans="1:73" x14ac:dyDescent="0.25">
      <c r="A104" s="85" t="s">
        <v>271</v>
      </c>
      <c r="B104" s="82" t="s">
        <v>246</v>
      </c>
      <c r="C104" s="98" t="s">
        <v>264</v>
      </c>
      <c r="D104" s="35"/>
      <c r="E104" s="35"/>
      <c r="F104" s="52">
        <v>0.2</v>
      </c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>
        <v>0.15</v>
      </c>
      <c r="W104" s="53"/>
      <c r="X104" s="53">
        <v>0.1</v>
      </c>
      <c r="Y104" s="53">
        <v>0.1</v>
      </c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53"/>
      <c r="AS104" s="53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>
        <v>0.45</v>
      </c>
      <c r="BD104" s="53"/>
      <c r="BE104" s="50"/>
      <c r="BF104" s="50"/>
      <c r="BG104" s="53"/>
      <c r="BH104" s="53"/>
      <c r="BI104" s="53"/>
      <c r="BJ104" s="53"/>
      <c r="BK104" s="53"/>
      <c r="BL104" s="53"/>
      <c r="BM104" s="53"/>
      <c r="BN104" s="53"/>
      <c r="BO104" s="53"/>
      <c r="BP104" s="53"/>
      <c r="BQ104" s="53"/>
      <c r="BR104" s="53"/>
      <c r="BS104" s="53"/>
      <c r="BT104" s="54">
        <f t="shared" ref="BT104:BT107" si="25">SUM(F104:BS104)</f>
        <v>1</v>
      </c>
      <c r="BU104" s="114">
        <f t="shared" si="19"/>
        <v>0</v>
      </c>
    </row>
    <row r="105" spans="1:73" x14ac:dyDescent="0.25">
      <c r="A105" s="85" t="s">
        <v>46</v>
      </c>
      <c r="B105" s="82" t="s">
        <v>253</v>
      </c>
      <c r="C105" s="33" t="s">
        <v>299</v>
      </c>
      <c r="D105" s="35" t="s">
        <v>175</v>
      </c>
      <c r="E105" s="35"/>
      <c r="F105" s="52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>
        <v>0.3</v>
      </c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>
        <v>0.7</v>
      </c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  <c r="BF105" s="53"/>
      <c r="BG105" s="53"/>
      <c r="BH105" s="53"/>
      <c r="BI105" s="53"/>
      <c r="BJ105" s="53"/>
      <c r="BK105" s="53"/>
      <c r="BL105" s="53"/>
      <c r="BM105" s="53"/>
      <c r="BN105" s="53"/>
      <c r="BO105" s="53"/>
      <c r="BP105" s="53"/>
      <c r="BQ105" s="53"/>
      <c r="BR105" s="53"/>
      <c r="BS105" s="53"/>
      <c r="BT105" s="54">
        <f>SUM(F105:BS105)</f>
        <v>1</v>
      </c>
      <c r="BU105" s="114">
        <f>SUM(M105:U105)+SUM(Z105:AU105)</f>
        <v>1</v>
      </c>
    </row>
    <row r="106" spans="1:73" x14ac:dyDescent="0.25">
      <c r="A106" s="85" t="s">
        <v>102</v>
      </c>
      <c r="B106" s="82" t="s">
        <v>254</v>
      </c>
      <c r="C106" s="90" t="s">
        <v>255</v>
      </c>
      <c r="D106" s="35"/>
      <c r="E106" s="35"/>
      <c r="F106" s="52">
        <v>1</v>
      </c>
      <c r="G106" s="53"/>
      <c r="H106" s="53"/>
      <c r="I106" s="53"/>
      <c r="J106" s="53"/>
      <c r="K106" s="53"/>
      <c r="L106" s="50"/>
      <c r="M106" s="53"/>
      <c r="N106" s="53"/>
      <c r="O106" s="53"/>
      <c r="P106" s="53"/>
      <c r="Q106" s="53"/>
      <c r="R106" s="53"/>
      <c r="S106" s="53"/>
      <c r="T106" s="53"/>
      <c r="U106" s="53"/>
      <c r="V106" s="50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53"/>
      <c r="AU106" s="53"/>
      <c r="AV106" s="53"/>
      <c r="AW106" s="53"/>
      <c r="AX106" s="53"/>
      <c r="AY106" s="50"/>
      <c r="AZ106" s="53"/>
      <c r="BA106" s="53"/>
      <c r="BB106" s="53"/>
      <c r="BC106" s="53"/>
      <c r="BD106" s="53"/>
      <c r="BE106" s="50"/>
      <c r="BF106" s="50"/>
      <c r="BG106" s="53"/>
      <c r="BH106" s="53"/>
      <c r="BI106" s="53"/>
      <c r="BJ106" s="53"/>
      <c r="BK106" s="53"/>
      <c r="BL106" s="53"/>
      <c r="BM106" s="53"/>
      <c r="BN106" s="53"/>
      <c r="BO106" s="53"/>
      <c r="BP106" s="53"/>
      <c r="BQ106" s="53"/>
      <c r="BR106" s="53"/>
      <c r="BS106" s="53"/>
      <c r="BT106" s="54">
        <f t="shared" si="25"/>
        <v>1</v>
      </c>
      <c r="BU106" s="114">
        <f t="shared" si="19"/>
        <v>0</v>
      </c>
    </row>
    <row r="107" spans="1:73" ht="15.75" thickBot="1" x14ac:dyDescent="0.3">
      <c r="A107" s="85" t="s">
        <v>102</v>
      </c>
      <c r="B107" s="82" t="s">
        <v>254</v>
      </c>
      <c r="C107" s="90" t="s">
        <v>256</v>
      </c>
      <c r="D107" s="35"/>
      <c r="E107" s="35"/>
      <c r="F107" s="52">
        <v>1</v>
      </c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0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3"/>
      <c r="AV107" s="53"/>
      <c r="AW107" s="53"/>
      <c r="AX107" s="53"/>
      <c r="AY107" s="50"/>
      <c r="AZ107" s="53"/>
      <c r="BA107" s="53"/>
      <c r="BB107" s="53"/>
      <c r="BC107" s="53"/>
      <c r="BD107" s="53"/>
      <c r="BE107" s="50"/>
      <c r="BF107" s="50"/>
      <c r="BG107" s="53"/>
      <c r="BH107" s="53"/>
      <c r="BI107" s="53"/>
      <c r="BJ107" s="53"/>
      <c r="BK107" s="53"/>
      <c r="BL107" s="53"/>
      <c r="BM107" s="53"/>
      <c r="BN107" s="53"/>
      <c r="BO107" s="53"/>
      <c r="BP107" s="53"/>
      <c r="BQ107" s="53"/>
      <c r="BR107" s="53"/>
      <c r="BT107" s="54">
        <f t="shared" si="25"/>
        <v>1</v>
      </c>
      <c r="BU107" s="114">
        <f t="shared" si="19"/>
        <v>0</v>
      </c>
    </row>
    <row r="108" spans="1:73" x14ac:dyDescent="0.25">
      <c r="A108" s="85" t="s">
        <v>102</v>
      </c>
      <c r="B108" s="82" t="s">
        <v>254</v>
      </c>
      <c r="C108" s="113" t="s">
        <v>292</v>
      </c>
      <c r="D108" s="77"/>
      <c r="E108" s="33"/>
      <c r="F108" s="52">
        <v>1</v>
      </c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50"/>
      <c r="BN108" s="50"/>
      <c r="BO108" s="50"/>
      <c r="BP108" s="50"/>
      <c r="BQ108" s="50"/>
      <c r="BR108" s="50"/>
      <c r="BS108" s="53"/>
      <c r="BT108" s="51">
        <f>SUM(F108:BS108)</f>
        <v>1</v>
      </c>
      <c r="BU108" s="114">
        <f t="shared" si="19"/>
        <v>0</v>
      </c>
    </row>
    <row r="109" spans="1:73" x14ac:dyDescent="0.25">
      <c r="A109" s="85" t="s">
        <v>102</v>
      </c>
      <c r="B109" s="82" t="s">
        <v>254</v>
      </c>
      <c r="C109" s="90" t="s">
        <v>257</v>
      </c>
      <c r="D109" s="62"/>
      <c r="F109" s="52">
        <v>1</v>
      </c>
      <c r="G109" s="53"/>
      <c r="H109" s="53"/>
      <c r="I109" s="53"/>
      <c r="J109" s="53"/>
      <c r="K109" s="53"/>
      <c r="L109" s="50"/>
      <c r="M109" s="53"/>
      <c r="N109" s="53"/>
      <c r="O109" s="53"/>
      <c r="P109" s="53"/>
      <c r="Q109" s="53"/>
      <c r="R109" s="53"/>
      <c r="S109" s="53"/>
      <c r="T109" s="53"/>
      <c r="U109" s="53"/>
      <c r="V109" s="50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53"/>
      <c r="AO109" s="53"/>
      <c r="AP109" s="53"/>
      <c r="AQ109" s="53"/>
      <c r="AR109" s="53"/>
      <c r="AS109" s="53"/>
      <c r="AT109" s="53"/>
      <c r="AU109" s="53"/>
      <c r="AV109" s="53"/>
      <c r="AW109" s="53"/>
      <c r="AX109" s="53"/>
      <c r="AY109" s="50"/>
      <c r="AZ109" s="53"/>
      <c r="BA109" s="53"/>
      <c r="BB109" s="53"/>
      <c r="BC109" s="53"/>
      <c r="BD109" s="53"/>
      <c r="BE109" s="50"/>
      <c r="BF109" s="50"/>
      <c r="BG109" s="53"/>
      <c r="BH109" s="53"/>
      <c r="BI109" s="53"/>
      <c r="BJ109" s="53"/>
      <c r="BK109" s="53"/>
      <c r="BL109" s="53"/>
      <c r="BM109" s="53"/>
      <c r="BN109" s="53"/>
      <c r="BO109" s="53"/>
      <c r="BP109" s="53"/>
      <c r="BQ109" s="53"/>
      <c r="BR109" s="53"/>
      <c r="BS109" s="53"/>
      <c r="BT109" s="54">
        <f t="shared" ref="BT109:BT111" si="26">SUM(F109:BS109)</f>
        <v>1</v>
      </c>
      <c r="BU109" s="114">
        <f t="shared" si="19"/>
        <v>0</v>
      </c>
    </row>
    <row r="110" spans="1:73" x14ac:dyDescent="0.25">
      <c r="A110" s="85" t="s">
        <v>102</v>
      </c>
      <c r="B110" s="82" t="s">
        <v>254</v>
      </c>
      <c r="C110" s="113" t="s">
        <v>291</v>
      </c>
      <c r="D110" s="35"/>
      <c r="E110" s="35"/>
      <c r="F110" s="52">
        <v>1</v>
      </c>
      <c r="G110" s="53"/>
      <c r="H110" s="53"/>
      <c r="I110" s="53"/>
      <c r="J110" s="53"/>
      <c r="K110" s="53"/>
      <c r="L110" s="50"/>
      <c r="M110" s="53"/>
      <c r="N110" s="53"/>
      <c r="O110" s="53"/>
      <c r="P110" s="53"/>
      <c r="Q110" s="53"/>
      <c r="R110" s="53"/>
      <c r="S110" s="53"/>
      <c r="T110" s="53"/>
      <c r="U110" s="53"/>
      <c r="V110" s="50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3"/>
      <c r="AM110" s="53"/>
      <c r="AN110" s="53"/>
      <c r="AO110" s="53"/>
      <c r="AP110" s="53"/>
      <c r="AQ110" s="53"/>
      <c r="AR110" s="53"/>
      <c r="AS110" s="53"/>
      <c r="AT110" s="53"/>
      <c r="AU110" s="53"/>
      <c r="AV110" s="53"/>
      <c r="AW110" s="53"/>
      <c r="AX110" s="53"/>
      <c r="AY110" s="50"/>
      <c r="AZ110" s="53"/>
      <c r="BA110" s="53"/>
      <c r="BB110" s="53"/>
      <c r="BC110" s="53"/>
      <c r="BD110" s="53"/>
      <c r="BE110" s="50"/>
      <c r="BF110" s="50"/>
      <c r="BG110" s="53"/>
      <c r="BH110" s="53"/>
      <c r="BI110" s="53"/>
      <c r="BJ110" s="53"/>
      <c r="BK110" s="53"/>
      <c r="BL110" s="53"/>
      <c r="BM110" s="53"/>
      <c r="BN110" s="53"/>
      <c r="BO110" s="53"/>
      <c r="BP110" s="53"/>
      <c r="BQ110" s="53"/>
      <c r="BR110" s="53"/>
      <c r="BS110" s="53"/>
      <c r="BT110" s="54">
        <f t="shared" si="26"/>
        <v>1</v>
      </c>
      <c r="BU110" s="114">
        <f t="shared" si="19"/>
        <v>0</v>
      </c>
    </row>
    <row r="111" spans="1:73" ht="15.75" thickBot="1" x14ac:dyDescent="0.3">
      <c r="A111" s="85" t="s">
        <v>102</v>
      </c>
      <c r="B111" s="82" t="s">
        <v>254</v>
      </c>
      <c r="C111" s="113" t="s">
        <v>290</v>
      </c>
      <c r="D111" s="35"/>
      <c r="E111" s="35"/>
      <c r="F111" s="52">
        <v>1</v>
      </c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0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  <c r="AL111" s="53"/>
      <c r="AM111" s="53"/>
      <c r="AN111" s="53"/>
      <c r="AO111" s="53"/>
      <c r="AP111" s="53"/>
      <c r="AQ111" s="53"/>
      <c r="AR111" s="53"/>
      <c r="AS111" s="53"/>
      <c r="AT111" s="53"/>
      <c r="AU111" s="53"/>
      <c r="AV111" s="53"/>
      <c r="AW111" s="53"/>
      <c r="AX111" s="53"/>
      <c r="AY111" s="50"/>
      <c r="AZ111" s="53"/>
      <c r="BA111" s="53"/>
      <c r="BB111" s="53"/>
      <c r="BC111" s="53"/>
      <c r="BD111" s="53"/>
      <c r="BE111" s="50"/>
      <c r="BF111" s="50"/>
      <c r="BG111" s="53"/>
      <c r="BH111" s="53"/>
      <c r="BI111" s="53"/>
      <c r="BJ111" s="53"/>
      <c r="BK111" s="53"/>
      <c r="BL111" s="53"/>
      <c r="BM111" s="53"/>
      <c r="BN111" s="53"/>
      <c r="BO111" s="53"/>
      <c r="BP111" s="53"/>
      <c r="BQ111" s="53"/>
      <c r="BR111" s="53"/>
      <c r="BT111" s="54">
        <f t="shared" si="26"/>
        <v>1</v>
      </c>
      <c r="BU111" s="114">
        <f t="shared" si="19"/>
        <v>0</v>
      </c>
    </row>
    <row r="112" spans="1:73" x14ac:dyDescent="0.25">
      <c r="A112" s="85" t="s">
        <v>102</v>
      </c>
      <c r="B112" s="82" t="s">
        <v>254</v>
      </c>
      <c r="C112" s="90" t="s">
        <v>258</v>
      </c>
      <c r="D112" s="77"/>
      <c r="E112" s="33"/>
      <c r="F112" s="52">
        <v>1</v>
      </c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  <c r="BF112" s="50"/>
      <c r="BG112" s="50"/>
      <c r="BH112" s="50"/>
      <c r="BI112" s="50"/>
      <c r="BJ112" s="50"/>
      <c r="BK112" s="50"/>
      <c r="BL112" s="50"/>
      <c r="BM112" s="50"/>
      <c r="BN112" s="50"/>
      <c r="BO112" s="50"/>
      <c r="BP112" s="50"/>
      <c r="BQ112" s="50"/>
      <c r="BR112" s="50"/>
      <c r="BS112" s="53"/>
      <c r="BT112" s="51">
        <f>SUM(F112:BS112)</f>
        <v>1</v>
      </c>
      <c r="BU112" s="114">
        <f t="shared" si="19"/>
        <v>0</v>
      </c>
    </row>
    <row r="113" spans="3:72" x14ac:dyDescent="0.25">
      <c r="C113" s="78"/>
      <c r="D113" s="62"/>
      <c r="F113" s="53"/>
      <c r="G113" s="53"/>
      <c r="H113" s="53"/>
      <c r="I113" s="53"/>
      <c r="J113" s="53"/>
      <c r="K113" s="53"/>
      <c r="L113" s="50"/>
      <c r="M113" s="53"/>
      <c r="N113" s="53"/>
      <c r="O113" s="53"/>
      <c r="P113" s="53"/>
      <c r="Q113" s="53"/>
      <c r="R113" s="53"/>
      <c r="S113" s="53"/>
      <c r="T113" s="53"/>
      <c r="U113" s="53"/>
      <c r="V113" s="50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  <c r="AL113" s="53"/>
      <c r="AM113" s="53"/>
      <c r="AN113" s="53"/>
      <c r="AO113" s="53"/>
      <c r="AP113" s="53"/>
      <c r="AQ113" s="53"/>
      <c r="AR113" s="53"/>
      <c r="AS113" s="53"/>
      <c r="AT113" s="53"/>
      <c r="AU113" s="53"/>
      <c r="AV113" s="53"/>
      <c r="AW113" s="53"/>
      <c r="AX113" s="53"/>
      <c r="AY113" s="50"/>
      <c r="AZ113" s="53"/>
      <c r="BA113" s="53"/>
      <c r="BB113" s="53"/>
      <c r="BC113" s="53"/>
      <c r="BD113" s="53"/>
      <c r="BE113" s="50"/>
      <c r="BF113" s="50"/>
      <c r="BG113" s="53"/>
      <c r="BH113" s="53"/>
      <c r="BI113" s="53"/>
      <c r="BJ113" s="53"/>
      <c r="BK113" s="53"/>
      <c r="BL113" s="53"/>
      <c r="BM113" s="53"/>
      <c r="BN113" s="53"/>
      <c r="BO113" s="53"/>
      <c r="BP113" s="53"/>
      <c r="BQ113" s="53"/>
      <c r="BR113" s="53"/>
      <c r="BS113" s="53"/>
      <c r="BT113" s="54">
        <f t="shared" ref="BT113:BT115" si="27">SUM(F113:BS113)</f>
        <v>0</v>
      </c>
    </row>
    <row r="114" spans="3:72" x14ac:dyDescent="0.25">
      <c r="C114" s="78"/>
      <c r="D114" s="35"/>
      <c r="E114" s="35"/>
      <c r="F114" s="53"/>
      <c r="G114" s="53"/>
      <c r="H114" s="53"/>
      <c r="I114" s="53"/>
      <c r="J114" s="53"/>
      <c r="K114" s="53"/>
      <c r="L114" s="50"/>
      <c r="M114" s="53"/>
      <c r="N114" s="53"/>
      <c r="O114" s="53"/>
      <c r="P114" s="53"/>
      <c r="Q114" s="53"/>
      <c r="R114" s="53"/>
      <c r="S114" s="53"/>
      <c r="T114" s="53"/>
      <c r="U114" s="53"/>
      <c r="V114" s="50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53"/>
      <c r="AM114" s="53"/>
      <c r="AN114" s="53"/>
      <c r="AO114" s="53"/>
      <c r="AP114" s="53"/>
      <c r="AQ114" s="53"/>
      <c r="AR114" s="53"/>
      <c r="AS114" s="53"/>
      <c r="AT114" s="53"/>
      <c r="AU114" s="53"/>
      <c r="AV114" s="53"/>
      <c r="AW114" s="53"/>
      <c r="AX114" s="53"/>
      <c r="AY114" s="50"/>
      <c r="AZ114" s="53"/>
      <c r="BA114" s="53"/>
      <c r="BB114" s="53"/>
      <c r="BC114" s="53"/>
      <c r="BD114" s="53"/>
      <c r="BE114" s="50"/>
      <c r="BF114" s="50"/>
      <c r="BG114" s="53"/>
      <c r="BH114" s="53"/>
      <c r="BI114" s="53"/>
      <c r="BJ114" s="53"/>
      <c r="BK114" s="53"/>
      <c r="BL114" s="53"/>
      <c r="BM114" s="53"/>
      <c r="BN114" s="53"/>
      <c r="BO114" s="53"/>
      <c r="BP114" s="53"/>
      <c r="BQ114" s="53"/>
      <c r="BR114" s="53"/>
      <c r="BS114" s="53"/>
      <c r="BT114" s="54">
        <f t="shared" si="27"/>
        <v>0</v>
      </c>
    </row>
    <row r="115" spans="3:72" ht="15.75" thickBot="1" x14ac:dyDescent="0.3">
      <c r="C115" s="78"/>
      <c r="D115" s="35"/>
      <c r="E115" s="35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0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  <c r="AL115" s="53"/>
      <c r="AM115" s="53"/>
      <c r="AN115" s="53"/>
      <c r="AO115" s="53"/>
      <c r="AP115" s="53"/>
      <c r="AQ115" s="53"/>
      <c r="AR115" s="53"/>
      <c r="AS115" s="53"/>
      <c r="AT115" s="53"/>
      <c r="AU115" s="53"/>
      <c r="AV115" s="53"/>
      <c r="AW115" s="53"/>
      <c r="AX115" s="53"/>
      <c r="AY115" s="50"/>
      <c r="AZ115" s="53"/>
      <c r="BA115" s="53"/>
      <c r="BB115" s="53"/>
      <c r="BC115" s="53"/>
      <c r="BD115" s="53"/>
      <c r="BE115" s="50"/>
      <c r="BF115" s="50"/>
      <c r="BG115" s="53"/>
      <c r="BH115" s="53"/>
      <c r="BI115" s="53"/>
      <c r="BJ115" s="53"/>
      <c r="BK115" s="53"/>
      <c r="BL115" s="53"/>
      <c r="BM115" s="53"/>
      <c r="BN115" s="53"/>
      <c r="BO115" s="53"/>
      <c r="BP115" s="53"/>
      <c r="BQ115" s="53"/>
      <c r="BR115" s="53"/>
      <c r="BT115" s="54">
        <f t="shared" si="27"/>
        <v>0</v>
      </c>
    </row>
    <row r="116" spans="3:72" x14ac:dyDescent="0.25">
      <c r="C116" s="88"/>
      <c r="D116" s="77"/>
      <c r="E116" s="33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  <c r="AN116" s="50"/>
      <c r="AO116" s="50"/>
      <c r="AP116" s="50"/>
      <c r="AQ116" s="50"/>
      <c r="AR116" s="50"/>
      <c r="AS116" s="50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  <c r="BF116" s="50"/>
      <c r="BG116" s="50"/>
      <c r="BH116" s="50"/>
      <c r="BI116" s="50"/>
      <c r="BJ116" s="50"/>
      <c r="BK116" s="50"/>
      <c r="BL116" s="50"/>
      <c r="BM116" s="50"/>
      <c r="BN116" s="50"/>
      <c r="BO116" s="50"/>
      <c r="BP116" s="50"/>
      <c r="BQ116" s="50"/>
      <c r="BR116" s="50"/>
      <c r="BS116" s="53"/>
      <c r="BT116" s="51">
        <f>SUM(F116:BS116)</f>
        <v>0</v>
      </c>
    </row>
    <row r="117" spans="3:72" x14ac:dyDescent="0.25">
      <c r="C117" s="78"/>
      <c r="D117" s="62"/>
      <c r="F117" s="53"/>
      <c r="G117" s="53"/>
      <c r="H117" s="53"/>
      <c r="I117" s="53"/>
      <c r="J117" s="53"/>
      <c r="K117" s="53"/>
      <c r="L117" s="50"/>
      <c r="M117" s="53"/>
      <c r="N117" s="53"/>
      <c r="O117" s="53"/>
      <c r="P117" s="53"/>
      <c r="Q117" s="53"/>
      <c r="R117" s="53"/>
      <c r="S117" s="53"/>
      <c r="T117" s="53"/>
      <c r="U117" s="53"/>
      <c r="V117" s="50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  <c r="AL117" s="53"/>
      <c r="AM117" s="53"/>
      <c r="AN117" s="53"/>
      <c r="AO117" s="53"/>
      <c r="AP117" s="53"/>
      <c r="AQ117" s="53"/>
      <c r="AR117" s="53"/>
      <c r="AS117" s="53"/>
      <c r="AT117" s="53"/>
      <c r="AU117" s="53"/>
      <c r="AV117" s="53"/>
      <c r="AW117" s="53"/>
      <c r="AX117" s="53"/>
      <c r="AY117" s="50"/>
      <c r="AZ117" s="53"/>
      <c r="BA117" s="53"/>
      <c r="BB117" s="53"/>
      <c r="BC117" s="53"/>
      <c r="BD117" s="53"/>
      <c r="BE117" s="50"/>
      <c r="BF117" s="50"/>
      <c r="BG117" s="53"/>
      <c r="BH117" s="53"/>
      <c r="BI117" s="53"/>
      <c r="BJ117" s="53"/>
      <c r="BK117" s="53"/>
      <c r="BL117" s="53"/>
      <c r="BM117" s="53"/>
      <c r="BN117" s="53"/>
      <c r="BO117" s="53"/>
      <c r="BP117" s="53"/>
      <c r="BQ117" s="53"/>
      <c r="BR117" s="53"/>
      <c r="BS117" s="53"/>
      <c r="BT117" s="54">
        <f t="shared" ref="BT117:BT119" si="28">SUM(F117:BS117)</f>
        <v>0</v>
      </c>
    </row>
    <row r="118" spans="3:72" x14ac:dyDescent="0.25">
      <c r="C118" s="78"/>
      <c r="D118" s="35"/>
      <c r="E118" s="35"/>
      <c r="F118" s="53"/>
      <c r="G118" s="53"/>
      <c r="H118" s="53"/>
      <c r="I118" s="53"/>
      <c r="J118" s="53"/>
      <c r="K118" s="53"/>
      <c r="L118" s="50"/>
      <c r="M118" s="53"/>
      <c r="N118" s="53"/>
      <c r="O118" s="53"/>
      <c r="P118" s="53"/>
      <c r="Q118" s="53"/>
      <c r="R118" s="53"/>
      <c r="S118" s="53"/>
      <c r="T118" s="53"/>
      <c r="U118" s="53"/>
      <c r="V118" s="50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53"/>
      <c r="AL118" s="53"/>
      <c r="AM118" s="53"/>
      <c r="AN118" s="53"/>
      <c r="AO118" s="53"/>
      <c r="AP118" s="53"/>
      <c r="AQ118" s="53"/>
      <c r="AR118" s="53"/>
      <c r="AS118" s="53"/>
      <c r="AT118" s="53"/>
      <c r="AU118" s="53"/>
      <c r="AV118" s="53"/>
      <c r="AW118" s="53"/>
      <c r="AX118" s="53"/>
      <c r="AY118" s="50"/>
      <c r="AZ118" s="53"/>
      <c r="BA118" s="53"/>
      <c r="BB118" s="53"/>
      <c r="BC118" s="53"/>
      <c r="BD118" s="53"/>
      <c r="BE118" s="50"/>
      <c r="BF118" s="50"/>
      <c r="BG118" s="53"/>
      <c r="BH118" s="53"/>
      <c r="BI118" s="53"/>
      <c r="BJ118" s="53"/>
      <c r="BK118" s="53"/>
      <c r="BL118" s="53"/>
      <c r="BM118" s="53"/>
      <c r="BN118" s="53"/>
      <c r="BO118" s="53"/>
      <c r="BP118" s="53"/>
      <c r="BQ118" s="53"/>
      <c r="BR118" s="53"/>
      <c r="BS118" s="53"/>
      <c r="BT118" s="54">
        <f t="shared" si="28"/>
        <v>0</v>
      </c>
    </row>
    <row r="119" spans="3:72" ht="15.75" thickBot="1" x14ac:dyDescent="0.3">
      <c r="C119" s="78"/>
      <c r="D119" s="35"/>
      <c r="E119" s="35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0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  <c r="AL119" s="53"/>
      <c r="AM119" s="53"/>
      <c r="AN119" s="53"/>
      <c r="AO119" s="53"/>
      <c r="AP119" s="53"/>
      <c r="AQ119" s="53"/>
      <c r="AR119" s="53"/>
      <c r="AS119" s="53"/>
      <c r="AT119" s="53"/>
      <c r="AU119" s="53"/>
      <c r="AV119" s="53"/>
      <c r="AW119" s="53"/>
      <c r="AX119" s="53"/>
      <c r="AY119" s="50"/>
      <c r="AZ119" s="53"/>
      <c r="BA119" s="53"/>
      <c r="BB119" s="53"/>
      <c r="BC119" s="53"/>
      <c r="BD119" s="53"/>
      <c r="BE119" s="50"/>
      <c r="BF119" s="50"/>
      <c r="BG119" s="53"/>
      <c r="BH119" s="53"/>
      <c r="BI119" s="53"/>
      <c r="BJ119" s="53"/>
      <c r="BK119" s="53"/>
      <c r="BL119" s="53"/>
      <c r="BM119" s="53"/>
      <c r="BN119" s="53"/>
      <c r="BO119" s="53"/>
      <c r="BP119" s="53"/>
      <c r="BQ119" s="53"/>
      <c r="BR119" s="53"/>
      <c r="BT119" s="54">
        <f t="shared" si="28"/>
        <v>0</v>
      </c>
    </row>
    <row r="120" spans="3:72" x14ac:dyDescent="0.25">
      <c r="C120" s="88"/>
      <c r="D120" s="77"/>
      <c r="E120" s="33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  <c r="AN120" s="50"/>
      <c r="AO120" s="50"/>
      <c r="AP120" s="50"/>
      <c r="AQ120" s="50"/>
      <c r="AR120" s="50"/>
      <c r="AS120" s="50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  <c r="BF120" s="50"/>
      <c r="BG120" s="50"/>
      <c r="BH120" s="50"/>
      <c r="BI120" s="50"/>
      <c r="BJ120" s="50"/>
      <c r="BK120" s="50"/>
      <c r="BL120" s="50"/>
      <c r="BM120" s="50"/>
      <c r="BN120" s="50"/>
      <c r="BO120" s="50"/>
      <c r="BP120" s="50"/>
      <c r="BQ120" s="50"/>
      <c r="BR120" s="50"/>
      <c r="BS120" s="53"/>
      <c r="BT120" s="51">
        <f>SUM(F120:BS120)</f>
        <v>0</v>
      </c>
    </row>
    <row r="121" spans="3:72" x14ac:dyDescent="0.25">
      <c r="C121" s="78"/>
      <c r="D121" s="62"/>
      <c r="F121" s="53"/>
      <c r="G121" s="53"/>
      <c r="H121" s="53"/>
      <c r="I121" s="53"/>
      <c r="J121" s="53"/>
      <c r="K121" s="53"/>
      <c r="L121" s="50"/>
      <c r="M121" s="53"/>
      <c r="N121" s="53"/>
      <c r="O121" s="53"/>
      <c r="P121" s="53"/>
      <c r="Q121" s="53"/>
      <c r="R121" s="53"/>
      <c r="S121" s="53"/>
      <c r="T121" s="53"/>
      <c r="U121" s="53"/>
      <c r="V121" s="50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/>
      <c r="AL121" s="53"/>
      <c r="AM121" s="53"/>
      <c r="AN121" s="53"/>
      <c r="AO121" s="53"/>
      <c r="AP121" s="53"/>
      <c r="AQ121" s="53"/>
      <c r="AR121" s="53"/>
      <c r="AS121" s="53"/>
      <c r="AT121" s="53"/>
      <c r="AU121" s="53"/>
      <c r="AV121" s="53"/>
      <c r="AW121" s="53"/>
      <c r="AX121" s="53"/>
      <c r="AY121" s="50"/>
      <c r="AZ121" s="53"/>
      <c r="BA121" s="53"/>
      <c r="BB121" s="53"/>
      <c r="BC121" s="53"/>
      <c r="BD121" s="53"/>
      <c r="BE121" s="50"/>
      <c r="BF121" s="50"/>
      <c r="BG121" s="53"/>
      <c r="BH121" s="53"/>
      <c r="BI121" s="53"/>
      <c r="BJ121" s="53"/>
      <c r="BK121" s="53"/>
      <c r="BL121" s="53"/>
      <c r="BM121" s="53"/>
      <c r="BN121" s="53"/>
      <c r="BO121" s="53"/>
      <c r="BP121" s="53"/>
      <c r="BQ121" s="53"/>
      <c r="BR121" s="53"/>
      <c r="BS121" s="53"/>
      <c r="BT121" s="54">
        <f t="shared" ref="BT121:BT123" si="29">SUM(F121:BS121)</f>
        <v>0</v>
      </c>
    </row>
    <row r="122" spans="3:72" x14ac:dyDescent="0.25">
      <c r="C122" s="78"/>
      <c r="D122" s="35"/>
      <c r="E122" s="35"/>
      <c r="F122" s="53"/>
      <c r="G122" s="53"/>
      <c r="H122" s="53"/>
      <c r="I122" s="53"/>
      <c r="J122" s="53"/>
      <c r="K122" s="53"/>
      <c r="L122" s="50"/>
      <c r="M122" s="53"/>
      <c r="N122" s="53"/>
      <c r="O122" s="53"/>
      <c r="P122" s="53"/>
      <c r="Q122" s="53"/>
      <c r="R122" s="53"/>
      <c r="S122" s="53"/>
      <c r="T122" s="53"/>
      <c r="U122" s="53"/>
      <c r="V122" s="50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  <c r="AL122" s="53"/>
      <c r="AM122" s="53"/>
      <c r="AN122" s="53"/>
      <c r="AO122" s="53"/>
      <c r="AP122" s="53"/>
      <c r="AQ122" s="53"/>
      <c r="AR122" s="53"/>
      <c r="AS122" s="53"/>
      <c r="AT122" s="53"/>
      <c r="AU122" s="53"/>
      <c r="AV122" s="53"/>
      <c r="AW122" s="53"/>
      <c r="AX122" s="53"/>
      <c r="AY122" s="50"/>
      <c r="AZ122" s="53"/>
      <c r="BA122" s="53"/>
      <c r="BB122" s="53"/>
      <c r="BC122" s="53"/>
      <c r="BD122" s="53"/>
      <c r="BE122" s="50"/>
      <c r="BF122" s="50"/>
      <c r="BG122" s="53"/>
      <c r="BH122" s="53"/>
      <c r="BI122" s="53"/>
      <c r="BJ122" s="53"/>
      <c r="BK122" s="53"/>
      <c r="BL122" s="53"/>
      <c r="BM122" s="53"/>
      <c r="BN122" s="53"/>
      <c r="BO122" s="53"/>
      <c r="BP122" s="53"/>
      <c r="BQ122" s="53"/>
      <c r="BR122" s="53"/>
      <c r="BS122" s="53"/>
      <c r="BT122" s="54">
        <f t="shared" si="29"/>
        <v>0</v>
      </c>
    </row>
    <row r="123" spans="3:72" ht="15.75" thickBot="1" x14ac:dyDescent="0.3">
      <c r="C123" s="78"/>
      <c r="D123" s="35"/>
      <c r="E123" s="35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0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  <c r="AL123" s="53"/>
      <c r="AM123" s="53"/>
      <c r="AN123" s="53"/>
      <c r="AO123" s="53"/>
      <c r="AP123" s="53"/>
      <c r="AQ123" s="53"/>
      <c r="AR123" s="53"/>
      <c r="AS123" s="53"/>
      <c r="AT123" s="53"/>
      <c r="AU123" s="53"/>
      <c r="AV123" s="53"/>
      <c r="AW123" s="53"/>
      <c r="AX123" s="53"/>
      <c r="AY123" s="50"/>
      <c r="AZ123" s="53"/>
      <c r="BA123" s="53"/>
      <c r="BB123" s="53"/>
      <c r="BC123" s="53"/>
      <c r="BD123" s="53"/>
      <c r="BE123" s="50"/>
      <c r="BF123" s="50"/>
      <c r="BG123" s="53"/>
      <c r="BH123" s="53"/>
      <c r="BI123" s="53"/>
      <c r="BJ123" s="53"/>
      <c r="BK123" s="53"/>
      <c r="BL123" s="53"/>
      <c r="BM123" s="53"/>
      <c r="BN123" s="53"/>
      <c r="BO123" s="53"/>
      <c r="BP123" s="53"/>
      <c r="BQ123" s="53"/>
      <c r="BR123" s="53"/>
      <c r="BT123" s="54">
        <f t="shared" si="29"/>
        <v>0</v>
      </c>
    </row>
    <row r="124" spans="3:72" x14ac:dyDescent="0.25">
      <c r="C124" s="88"/>
      <c r="D124" s="77"/>
      <c r="E124" s="33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  <c r="AN124" s="50"/>
      <c r="AO124" s="50"/>
      <c r="AP124" s="50"/>
      <c r="AQ124" s="50"/>
      <c r="AR124" s="50"/>
      <c r="AS124" s="50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  <c r="BF124" s="50"/>
      <c r="BG124" s="50"/>
      <c r="BH124" s="50"/>
      <c r="BI124" s="50"/>
      <c r="BJ124" s="50"/>
      <c r="BK124" s="50"/>
      <c r="BL124" s="50"/>
      <c r="BM124" s="50"/>
      <c r="BN124" s="50"/>
      <c r="BO124" s="50"/>
      <c r="BP124" s="50"/>
      <c r="BQ124" s="50"/>
      <c r="BR124" s="50"/>
      <c r="BS124" s="53"/>
      <c r="BT124" s="51">
        <f>SUM(F124:BS124)</f>
        <v>0</v>
      </c>
    </row>
    <row r="125" spans="3:72" x14ac:dyDescent="0.25">
      <c r="C125" s="78"/>
      <c r="D125" s="62"/>
      <c r="F125" s="53"/>
      <c r="G125" s="53"/>
      <c r="H125" s="53"/>
      <c r="I125" s="53"/>
      <c r="J125" s="53"/>
      <c r="K125" s="53"/>
      <c r="L125" s="50"/>
      <c r="M125" s="53"/>
      <c r="N125" s="53"/>
      <c r="O125" s="53"/>
      <c r="P125" s="53"/>
      <c r="Q125" s="53"/>
      <c r="R125" s="53"/>
      <c r="S125" s="53"/>
      <c r="T125" s="53"/>
      <c r="U125" s="53"/>
      <c r="V125" s="50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  <c r="AL125" s="53"/>
      <c r="AM125" s="53"/>
      <c r="AN125" s="53"/>
      <c r="AO125" s="53"/>
      <c r="AP125" s="53"/>
      <c r="AQ125" s="53"/>
      <c r="AR125" s="53"/>
      <c r="AS125" s="53"/>
      <c r="AT125" s="53"/>
      <c r="AU125" s="53"/>
      <c r="AV125" s="53"/>
      <c r="AW125" s="53"/>
      <c r="AX125" s="53"/>
      <c r="AY125" s="50"/>
      <c r="AZ125" s="53"/>
      <c r="BA125" s="53"/>
      <c r="BB125" s="53"/>
      <c r="BC125" s="53"/>
      <c r="BD125" s="53"/>
      <c r="BE125" s="50"/>
      <c r="BF125" s="50"/>
      <c r="BG125" s="53"/>
      <c r="BH125" s="53"/>
      <c r="BI125" s="53"/>
      <c r="BJ125" s="53"/>
      <c r="BK125" s="53"/>
      <c r="BL125" s="53"/>
      <c r="BM125" s="53"/>
      <c r="BN125" s="53"/>
      <c r="BO125" s="53"/>
      <c r="BP125" s="53"/>
      <c r="BQ125" s="53"/>
      <c r="BR125" s="53"/>
      <c r="BS125" s="53"/>
      <c r="BT125" s="54">
        <f t="shared" ref="BT125:BT127" si="30">SUM(F125:BS125)</f>
        <v>0</v>
      </c>
    </row>
    <row r="126" spans="3:72" x14ac:dyDescent="0.25">
      <c r="C126" s="78"/>
      <c r="D126" s="35"/>
      <c r="E126" s="35"/>
      <c r="F126" s="53"/>
      <c r="G126" s="53"/>
      <c r="H126" s="53"/>
      <c r="I126" s="53"/>
      <c r="J126" s="53"/>
      <c r="K126" s="53"/>
      <c r="L126" s="50"/>
      <c r="M126" s="53"/>
      <c r="N126" s="53"/>
      <c r="O126" s="53"/>
      <c r="P126" s="53"/>
      <c r="Q126" s="53"/>
      <c r="R126" s="53"/>
      <c r="S126" s="53"/>
      <c r="T126" s="53"/>
      <c r="U126" s="53"/>
      <c r="V126" s="50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  <c r="AL126" s="53"/>
      <c r="AM126" s="53"/>
      <c r="AN126" s="53"/>
      <c r="AO126" s="53"/>
      <c r="AP126" s="53"/>
      <c r="AQ126" s="53"/>
      <c r="AR126" s="53"/>
      <c r="AS126" s="53"/>
      <c r="AT126" s="53"/>
      <c r="AU126" s="53"/>
      <c r="AV126" s="53"/>
      <c r="AW126" s="53"/>
      <c r="AX126" s="53"/>
      <c r="AY126" s="50"/>
      <c r="AZ126" s="53"/>
      <c r="BA126" s="53"/>
      <c r="BB126" s="53"/>
      <c r="BC126" s="53"/>
      <c r="BD126" s="53"/>
      <c r="BE126" s="50"/>
      <c r="BF126" s="50"/>
      <c r="BG126" s="53"/>
      <c r="BH126" s="53"/>
      <c r="BI126" s="53"/>
      <c r="BJ126" s="53"/>
      <c r="BK126" s="53"/>
      <c r="BL126" s="53"/>
      <c r="BM126" s="53"/>
      <c r="BN126" s="53"/>
      <c r="BO126" s="53"/>
      <c r="BP126" s="53"/>
      <c r="BQ126" s="53"/>
      <c r="BR126" s="53"/>
      <c r="BS126" s="53"/>
      <c r="BT126" s="54">
        <f t="shared" si="30"/>
        <v>0</v>
      </c>
    </row>
    <row r="127" spans="3:72" ht="15.75" thickBot="1" x14ac:dyDescent="0.3">
      <c r="C127" s="78"/>
      <c r="D127" s="35"/>
      <c r="E127" s="35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0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  <c r="AL127" s="53"/>
      <c r="AM127" s="53"/>
      <c r="AN127" s="53"/>
      <c r="AO127" s="53"/>
      <c r="AP127" s="53"/>
      <c r="AQ127" s="53"/>
      <c r="AR127" s="53"/>
      <c r="AS127" s="53"/>
      <c r="AT127" s="53"/>
      <c r="AU127" s="53"/>
      <c r="AV127" s="53"/>
      <c r="AW127" s="53"/>
      <c r="AX127" s="53"/>
      <c r="AY127" s="50"/>
      <c r="AZ127" s="53"/>
      <c r="BA127" s="53"/>
      <c r="BB127" s="53"/>
      <c r="BC127" s="53"/>
      <c r="BD127" s="53"/>
      <c r="BE127" s="50"/>
      <c r="BF127" s="50"/>
      <c r="BG127" s="53"/>
      <c r="BH127" s="53"/>
      <c r="BI127" s="53"/>
      <c r="BJ127" s="53"/>
      <c r="BK127" s="53"/>
      <c r="BL127" s="53"/>
      <c r="BM127" s="53"/>
      <c r="BN127" s="53"/>
      <c r="BO127" s="53"/>
      <c r="BP127" s="53"/>
      <c r="BQ127" s="53"/>
      <c r="BR127" s="53"/>
      <c r="BT127" s="54">
        <f t="shared" si="30"/>
        <v>0</v>
      </c>
    </row>
    <row r="128" spans="3:72" x14ac:dyDescent="0.25">
      <c r="C128" s="88"/>
      <c r="D128" s="77"/>
      <c r="E128" s="33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  <c r="AN128" s="50"/>
      <c r="AO128" s="50"/>
      <c r="AP128" s="50"/>
      <c r="AQ128" s="50"/>
      <c r="AR128" s="50"/>
      <c r="AS128" s="50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  <c r="BF128" s="50"/>
      <c r="BG128" s="50"/>
      <c r="BH128" s="50"/>
      <c r="BI128" s="50"/>
      <c r="BJ128" s="50"/>
      <c r="BK128" s="50"/>
      <c r="BL128" s="50"/>
      <c r="BM128" s="50"/>
      <c r="BN128" s="50"/>
      <c r="BO128" s="50"/>
      <c r="BP128" s="50"/>
      <c r="BQ128" s="50"/>
      <c r="BR128" s="50"/>
      <c r="BS128" s="53"/>
      <c r="BT128" s="51">
        <f>SUM(F128:BS128)</f>
        <v>0</v>
      </c>
    </row>
    <row r="129" spans="3:72" x14ac:dyDescent="0.25">
      <c r="C129" s="78"/>
      <c r="D129" s="62"/>
      <c r="F129" s="53"/>
      <c r="G129" s="53"/>
      <c r="H129" s="53"/>
      <c r="I129" s="53"/>
      <c r="J129" s="53"/>
      <c r="K129" s="53"/>
      <c r="L129" s="50"/>
      <c r="M129" s="53"/>
      <c r="N129" s="53"/>
      <c r="O129" s="53"/>
      <c r="P129" s="53"/>
      <c r="Q129" s="53"/>
      <c r="R129" s="53"/>
      <c r="S129" s="53"/>
      <c r="T129" s="53"/>
      <c r="U129" s="53"/>
      <c r="V129" s="50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3"/>
      <c r="AM129" s="53"/>
      <c r="AN129" s="53"/>
      <c r="AO129" s="53"/>
      <c r="AP129" s="53"/>
      <c r="AQ129" s="53"/>
      <c r="AR129" s="53"/>
      <c r="AS129" s="53"/>
      <c r="AT129" s="53"/>
      <c r="AU129" s="53"/>
      <c r="AV129" s="53"/>
      <c r="AW129" s="53"/>
      <c r="AX129" s="53"/>
      <c r="AY129" s="50"/>
      <c r="AZ129" s="53"/>
      <c r="BA129" s="53"/>
      <c r="BB129" s="53"/>
      <c r="BC129" s="53"/>
      <c r="BD129" s="53"/>
      <c r="BE129" s="50"/>
      <c r="BF129" s="50"/>
      <c r="BG129" s="53"/>
      <c r="BH129" s="53"/>
      <c r="BI129" s="53"/>
      <c r="BJ129" s="53"/>
      <c r="BK129" s="53"/>
      <c r="BL129" s="53"/>
      <c r="BM129" s="53"/>
      <c r="BN129" s="53"/>
      <c r="BO129" s="53"/>
      <c r="BP129" s="53"/>
      <c r="BQ129" s="53"/>
      <c r="BR129" s="53"/>
      <c r="BS129" s="53"/>
      <c r="BT129" s="54">
        <f t="shared" ref="BT129:BT131" si="31">SUM(F129:BS129)</f>
        <v>0</v>
      </c>
    </row>
    <row r="130" spans="3:72" x14ac:dyDescent="0.25">
      <c r="C130" s="78"/>
      <c r="D130" s="35"/>
      <c r="E130" s="35"/>
      <c r="F130" s="53"/>
      <c r="G130" s="53"/>
      <c r="H130" s="53"/>
      <c r="I130" s="53"/>
      <c r="J130" s="53"/>
      <c r="K130" s="53"/>
      <c r="L130" s="50"/>
      <c r="M130" s="53"/>
      <c r="N130" s="53"/>
      <c r="O130" s="53"/>
      <c r="P130" s="53"/>
      <c r="Q130" s="53"/>
      <c r="R130" s="53"/>
      <c r="S130" s="53"/>
      <c r="T130" s="53"/>
      <c r="U130" s="53"/>
      <c r="V130" s="50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53"/>
      <c r="AM130" s="53"/>
      <c r="AN130" s="53"/>
      <c r="AO130" s="53"/>
      <c r="AP130" s="53"/>
      <c r="AQ130" s="53"/>
      <c r="AR130" s="53"/>
      <c r="AS130" s="53"/>
      <c r="AT130" s="53"/>
      <c r="AU130" s="53"/>
      <c r="AV130" s="53"/>
      <c r="AW130" s="53"/>
      <c r="AX130" s="53"/>
      <c r="AY130" s="50"/>
      <c r="AZ130" s="53"/>
      <c r="BA130" s="53"/>
      <c r="BB130" s="53"/>
      <c r="BC130" s="53"/>
      <c r="BD130" s="53"/>
      <c r="BE130" s="50"/>
      <c r="BF130" s="50"/>
      <c r="BG130" s="53"/>
      <c r="BH130" s="53"/>
      <c r="BI130" s="53"/>
      <c r="BJ130" s="53"/>
      <c r="BK130" s="53"/>
      <c r="BL130" s="53"/>
      <c r="BM130" s="53"/>
      <c r="BN130" s="53"/>
      <c r="BO130" s="53"/>
      <c r="BP130" s="53"/>
      <c r="BQ130" s="53"/>
      <c r="BR130" s="53"/>
      <c r="BS130" s="53"/>
      <c r="BT130" s="54">
        <f t="shared" si="31"/>
        <v>0</v>
      </c>
    </row>
    <row r="131" spans="3:72" ht="15.75" thickBot="1" x14ac:dyDescent="0.3">
      <c r="C131" s="78"/>
      <c r="D131" s="35"/>
      <c r="E131" s="35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0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3"/>
      <c r="AM131" s="53"/>
      <c r="AN131" s="53"/>
      <c r="AO131" s="53"/>
      <c r="AP131" s="53"/>
      <c r="AQ131" s="53"/>
      <c r="AR131" s="53"/>
      <c r="AS131" s="53"/>
      <c r="AT131" s="53"/>
      <c r="AU131" s="53"/>
      <c r="AV131" s="53"/>
      <c r="AW131" s="53"/>
      <c r="AX131" s="53"/>
      <c r="AY131" s="50"/>
      <c r="AZ131" s="53"/>
      <c r="BA131" s="53"/>
      <c r="BB131" s="53"/>
      <c r="BC131" s="53"/>
      <c r="BD131" s="53"/>
      <c r="BE131" s="50"/>
      <c r="BF131" s="50"/>
      <c r="BG131" s="53"/>
      <c r="BH131" s="53"/>
      <c r="BI131" s="53"/>
      <c r="BJ131" s="53"/>
      <c r="BK131" s="53"/>
      <c r="BL131" s="53"/>
      <c r="BM131" s="53"/>
      <c r="BN131" s="53"/>
      <c r="BO131" s="53"/>
      <c r="BP131" s="53"/>
      <c r="BQ131" s="53"/>
      <c r="BR131" s="53"/>
      <c r="BT131" s="54">
        <f t="shared" si="31"/>
        <v>0</v>
      </c>
    </row>
    <row r="132" spans="3:72" x14ac:dyDescent="0.25">
      <c r="C132" s="88"/>
      <c r="D132" s="77"/>
      <c r="E132" s="33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  <c r="AN132" s="50"/>
      <c r="AO132" s="50"/>
      <c r="AP132" s="50"/>
      <c r="AQ132" s="50"/>
      <c r="AR132" s="50"/>
      <c r="AS132" s="50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  <c r="BF132" s="50"/>
      <c r="BG132" s="50"/>
      <c r="BH132" s="50"/>
      <c r="BI132" s="50"/>
      <c r="BJ132" s="50"/>
      <c r="BK132" s="50"/>
      <c r="BL132" s="50"/>
      <c r="BM132" s="50"/>
      <c r="BN132" s="50"/>
      <c r="BO132" s="50"/>
      <c r="BP132" s="50"/>
      <c r="BQ132" s="50"/>
      <c r="BR132" s="50"/>
      <c r="BS132" s="53"/>
      <c r="BT132" s="51">
        <f>SUM(F132:BS132)</f>
        <v>0</v>
      </c>
    </row>
    <row r="133" spans="3:72" x14ac:dyDescent="0.25">
      <c r="C133" s="78"/>
      <c r="D133" s="62"/>
      <c r="F133" s="53"/>
      <c r="G133" s="53"/>
      <c r="H133" s="53"/>
      <c r="I133" s="53"/>
      <c r="J133" s="53"/>
      <c r="K133" s="53"/>
      <c r="L133" s="50"/>
      <c r="M133" s="53"/>
      <c r="N133" s="53"/>
      <c r="O133" s="53"/>
      <c r="P133" s="53"/>
      <c r="Q133" s="53"/>
      <c r="R133" s="53"/>
      <c r="S133" s="53"/>
      <c r="T133" s="53"/>
      <c r="U133" s="53"/>
      <c r="V133" s="50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  <c r="AL133" s="53"/>
      <c r="AM133" s="53"/>
      <c r="AN133" s="53"/>
      <c r="AO133" s="53"/>
      <c r="AP133" s="53"/>
      <c r="AQ133" s="53"/>
      <c r="AR133" s="53"/>
      <c r="AS133" s="53"/>
      <c r="AT133" s="53"/>
      <c r="AU133" s="53"/>
      <c r="AV133" s="53"/>
      <c r="AW133" s="53"/>
      <c r="AX133" s="53"/>
      <c r="AY133" s="50"/>
      <c r="AZ133" s="53"/>
      <c r="BA133" s="53"/>
      <c r="BB133" s="53"/>
      <c r="BC133" s="53"/>
      <c r="BD133" s="53"/>
      <c r="BE133" s="50"/>
      <c r="BF133" s="50"/>
      <c r="BG133" s="53"/>
      <c r="BH133" s="53"/>
      <c r="BI133" s="53"/>
      <c r="BJ133" s="53"/>
      <c r="BK133" s="53"/>
      <c r="BL133" s="53"/>
      <c r="BM133" s="53"/>
      <c r="BN133" s="53"/>
      <c r="BO133" s="53"/>
      <c r="BP133" s="53"/>
      <c r="BQ133" s="53"/>
      <c r="BR133" s="53"/>
      <c r="BS133" s="53"/>
      <c r="BT133" s="54">
        <f t="shared" ref="BT133:BT135" si="32">SUM(F133:BS133)</f>
        <v>0</v>
      </c>
    </row>
    <row r="134" spans="3:72" x14ac:dyDescent="0.25">
      <c r="C134" s="78"/>
      <c r="D134" s="35"/>
      <c r="E134" s="35"/>
      <c r="F134" s="53"/>
      <c r="G134" s="53"/>
      <c r="H134" s="53"/>
      <c r="I134" s="53"/>
      <c r="J134" s="53"/>
      <c r="K134" s="53"/>
      <c r="L134" s="50"/>
      <c r="M134" s="53"/>
      <c r="N134" s="53"/>
      <c r="O134" s="53"/>
      <c r="P134" s="53"/>
      <c r="Q134" s="53"/>
      <c r="R134" s="53"/>
      <c r="S134" s="53"/>
      <c r="T134" s="53"/>
      <c r="U134" s="53"/>
      <c r="V134" s="50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  <c r="AL134" s="53"/>
      <c r="AM134" s="53"/>
      <c r="AN134" s="53"/>
      <c r="AO134" s="53"/>
      <c r="AP134" s="53"/>
      <c r="AQ134" s="53"/>
      <c r="AR134" s="53"/>
      <c r="AS134" s="53"/>
      <c r="AT134" s="53"/>
      <c r="AU134" s="53"/>
      <c r="AV134" s="53"/>
      <c r="AW134" s="53"/>
      <c r="AX134" s="53"/>
      <c r="AY134" s="50"/>
      <c r="AZ134" s="53"/>
      <c r="BA134" s="53"/>
      <c r="BB134" s="53"/>
      <c r="BC134" s="53"/>
      <c r="BD134" s="53"/>
      <c r="BE134" s="50"/>
      <c r="BF134" s="50"/>
      <c r="BG134" s="53"/>
      <c r="BH134" s="53"/>
      <c r="BI134" s="53"/>
      <c r="BJ134" s="53"/>
      <c r="BK134" s="53"/>
      <c r="BL134" s="53"/>
      <c r="BM134" s="53"/>
      <c r="BN134" s="53"/>
      <c r="BO134" s="53"/>
      <c r="BP134" s="53"/>
      <c r="BQ134" s="53"/>
      <c r="BR134" s="53"/>
      <c r="BS134" s="53"/>
      <c r="BT134" s="54">
        <f t="shared" si="32"/>
        <v>0</v>
      </c>
    </row>
    <row r="135" spans="3:72" ht="15.75" thickBot="1" x14ac:dyDescent="0.3">
      <c r="C135" s="78"/>
      <c r="D135" s="35"/>
      <c r="E135" s="35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0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  <c r="AL135" s="53"/>
      <c r="AM135" s="53"/>
      <c r="AN135" s="53"/>
      <c r="AO135" s="53"/>
      <c r="AP135" s="53"/>
      <c r="AQ135" s="53"/>
      <c r="AR135" s="53"/>
      <c r="AS135" s="53"/>
      <c r="AT135" s="53"/>
      <c r="AU135" s="53"/>
      <c r="AV135" s="53"/>
      <c r="AW135" s="53"/>
      <c r="AX135" s="53"/>
      <c r="AY135" s="50"/>
      <c r="AZ135" s="53"/>
      <c r="BA135" s="53"/>
      <c r="BB135" s="53"/>
      <c r="BC135" s="53"/>
      <c r="BD135" s="53"/>
      <c r="BE135" s="50"/>
      <c r="BF135" s="50"/>
      <c r="BG135" s="53"/>
      <c r="BH135" s="53"/>
      <c r="BI135" s="53"/>
      <c r="BJ135" s="53"/>
      <c r="BK135" s="53"/>
      <c r="BL135" s="53"/>
      <c r="BM135" s="53"/>
      <c r="BN135" s="53"/>
      <c r="BO135" s="53"/>
      <c r="BP135" s="53"/>
      <c r="BQ135" s="53"/>
      <c r="BR135" s="53"/>
      <c r="BT135" s="54">
        <f t="shared" si="32"/>
        <v>0</v>
      </c>
    </row>
    <row r="136" spans="3:72" x14ac:dyDescent="0.25">
      <c r="C136" s="88"/>
      <c r="D136" s="77"/>
      <c r="E136" s="33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  <c r="AN136" s="50"/>
      <c r="AO136" s="50"/>
      <c r="AP136" s="50"/>
      <c r="AQ136" s="50"/>
      <c r="AR136" s="50"/>
      <c r="AS136" s="50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  <c r="BF136" s="50"/>
      <c r="BG136" s="50"/>
      <c r="BH136" s="50"/>
      <c r="BI136" s="50"/>
      <c r="BJ136" s="50"/>
      <c r="BK136" s="50"/>
      <c r="BL136" s="50"/>
      <c r="BM136" s="50"/>
      <c r="BN136" s="50"/>
      <c r="BO136" s="50"/>
      <c r="BP136" s="50"/>
      <c r="BQ136" s="50"/>
      <c r="BR136" s="50"/>
      <c r="BS136" s="53"/>
      <c r="BT136" s="51">
        <f>SUM(F136:BS136)</f>
        <v>0</v>
      </c>
    </row>
    <row r="137" spans="3:72" x14ac:dyDescent="0.25">
      <c r="C137" s="78"/>
      <c r="D137" s="62"/>
      <c r="F137" s="53"/>
      <c r="G137" s="53"/>
      <c r="H137" s="53"/>
      <c r="I137" s="53"/>
      <c r="J137" s="53"/>
      <c r="K137" s="53"/>
      <c r="L137" s="50"/>
      <c r="M137" s="53"/>
      <c r="N137" s="53"/>
      <c r="O137" s="53"/>
      <c r="P137" s="53"/>
      <c r="Q137" s="53"/>
      <c r="R137" s="53"/>
      <c r="S137" s="53"/>
      <c r="T137" s="53"/>
      <c r="U137" s="53"/>
      <c r="V137" s="50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  <c r="AL137" s="53"/>
      <c r="AM137" s="53"/>
      <c r="AN137" s="53"/>
      <c r="AO137" s="53"/>
      <c r="AP137" s="53"/>
      <c r="AQ137" s="53"/>
      <c r="AR137" s="53"/>
      <c r="AS137" s="53"/>
      <c r="AT137" s="53"/>
      <c r="AU137" s="53"/>
      <c r="AV137" s="53"/>
      <c r="AW137" s="53"/>
      <c r="AX137" s="53"/>
      <c r="AY137" s="50"/>
      <c r="AZ137" s="53"/>
      <c r="BA137" s="53"/>
      <c r="BB137" s="53"/>
      <c r="BC137" s="53"/>
      <c r="BD137" s="53"/>
      <c r="BE137" s="50"/>
      <c r="BF137" s="50"/>
      <c r="BG137" s="53"/>
      <c r="BH137" s="53"/>
      <c r="BI137" s="53"/>
      <c r="BJ137" s="53"/>
      <c r="BK137" s="53"/>
      <c r="BL137" s="53"/>
      <c r="BM137" s="53"/>
      <c r="BN137" s="53"/>
      <c r="BO137" s="53"/>
      <c r="BP137" s="53"/>
      <c r="BQ137" s="53"/>
      <c r="BR137" s="53"/>
      <c r="BS137" s="53"/>
      <c r="BT137" s="54">
        <f t="shared" ref="BT137:BT139" si="33">SUM(F137:BS137)</f>
        <v>0</v>
      </c>
    </row>
    <row r="138" spans="3:72" x14ac:dyDescent="0.25">
      <c r="C138" s="78"/>
      <c r="D138" s="35"/>
      <c r="E138" s="35"/>
      <c r="F138" s="53"/>
      <c r="G138" s="53"/>
      <c r="H138" s="53"/>
      <c r="I138" s="53"/>
      <c r="J138" s="53"/>
      <c r="K138" s="53"/>
      <c r="L138" s="50"/>
      <c r="M138" s="53"/>
      <c r="N138" s="53"/>
      <c r="O138" s="53"/>
      <c r="P138" s="53"/>
      <c r="Q138" s="53"/>
      <c r="R138" s="53"/>
      <c r="S138" s="53"/>
      <c r="T138" s="53"/>
      <c r="U138" s="53"/>
      <c r="V138" s="50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  <c r="AL138" s="53"/>
      <c r="AM138" s="53"/>
      <c r="AN138" s="53"/>
      <c r="AO138" s="53"/>
      <c r="AP138" s="53"/>
      <c r="AQ138" s="53"/>
      <c r="AR138" s="53"/>
      <c r="AS138" s="53"/>
      <c r="AT138" s="53"/>
      <c r="AU138" s="53"/>
      <c r="AV138" s="53"/>
      <c r="AW138" s="53"/>
      <c r="AX138" s="53"/>
      <c r="AY138" s="50"/>
      <c r="AZ138" s="53"/>
      <c r="BA138" s="53"/>
      <c r="BB138" s="53"/>
      <c r="BC138" s="53"/>
      <c r="BD138" s="53"/>
      <c r="BE138" s="50"/>
      <c r="BF138" s="50"/>
      <c r="BG138" s="53"/>
      <c r="BH138" s="53"/>
      <c r="BI138" s="53"/>
      <c r="BJ138" s="53"/>
      <c r="BK138" s="53"/>
      <c r="BL138" s="53"/>
      <c r="BM138" s="53"/>
      <c r="BN138" s="53"/>
      <c r="BO138" s="53"/>
      <c r="BP138" s="53"/>
      <c r="BQ138" s="53"/>
      <c r="BR138" s="53"/>
      <c r="BS138" s="53"/>
      <c r="BT138" s="54">
        <f t="shared" si="33"/>
        <v>0</v>
      </c>
    </row>
    <row r="139" spans="3:72" ht="15.75" thickBot="1" x14ac:dyDescent="0.3">
      <c r="C139" s="78"/>
      <c r="D139" s="35"/>
      <c r="E139" s="35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0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  <c r="AL139" s="53"/>
      <c r="AM139" s="53"/>
      <c r="AN139" s="53"/>
      <c r="AO139" s="53"/>
      <c r="AP139" s="53"/>
      <c r="AQ139" s="53"/>
      <c r="AR139" s="53"/>
      <c r="AS139" s="53"/>
      <c r="AT139" s="53"/>
      <c r="AU139" s="53"/>
      <c r="AV139" s="53"/>
      <c r="AW139" s="53"/>
      <c r="AX139" s="53"/>
      <c r="AY139" s="50"/>
      <c r="AZ139" s="53"/>
      <c r="BA139" s="53"/>
      <c r="BB139" s="53"/>
      <c r="BC139" s="53"/>
      <c r="BD139" s="53"/>
      <c r="BE139" s="50"/>
      <c r="BF139" s="50"/>
      <c r="BG139" s="53"/>
      <c r="BH139" s="53"/>
      <c r="BI139" s="53"/>
      <c r="BJ139" s="53"/>
      <c r="BK139" s="53"/>
      <c r="BL139" s="53"/>
      <c r="BM139" s="53"/>
      <c r="BN139" s="53"/>
      <c r="BO139" s="53"/>
      <c r="BP139" s="53"/>
      <c r="BQ139" s="53"/>
      <c r="BR139" s="53"/>
      <c r="BT139" s="54">
        <f t="shared" si="33"/>
        <v>0</v>
      </c>
    </row>
    <row r="140" spans="3:72" x14ac:dyDescent="0.25">
      <c r="C140" s="88"/>
      <c r="D140" s="77"/>
      <c r="E140" s="33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50"/>
      <c r="AL140" s="50"/>
      <c r="AM140" s="50"/>
      <c r="AN140" s="50"/>
      <c r="AO140" s="50"/>
      <c r="AP140" s="50"/>
      <c r="AQ140" s="50"/>
      <c r="AR140" s="50"/>
      <c r="AS140" s="50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  <c r="BF140" s="50"/>
      <c r="BG140" s="50"/>
      <c r="BH140" s="50"/>
      <c r="BI140" s="50"/>
      <c r="BJ140" s="50"/>
      <c r="BK140" s="50"/>
      <c r="BL140" s="50"/>
      <c r="BM140" s="50"/>
      <c r="BN140" s="50"/>
      <c r="BO140" s="50"/>
      <c r="BP140" s="50"/>
      <c r="BQ140" s="50"/>
      <c r="BR140" s="50"/>
      <c r="BS140" s="53"/>
      <c r="BT140" s="51">
        <f>SUM(F140:BS140)</f>
        <v>0</v>
      </c>
    </row>
    <row r="141" spans="3:72" x14ac:dyDescent="0.25">
      <c r="C141" s="78"/>
      <c r="D141" s="62"/>
      <c r="F141" s="53"/>
      <c r="G141" s="53"/>
      <c r="H141" s="53"/>
      <c r="I141" s="53"/>
      <c r="J141" s="53"/>
      <c r="K141" s="53"/>
      <c r="L141" s="50"/>
      <c r="M141" s="53"/>
      <c r="N141" s="53"/>
      <c r="O141" s="53"/>
      <c r="P141" s="53"/>
      <c r="Q141" s="53"/>
      <c r="R141" s="53"/>
      <c r="S141" s="53"/>
      <c r="T141" s="53"/>
      <c r="U141" s="53"/>
      <c r="V141" s="50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  <c r="AL141" s="53"/>
      <c r="AM141" s="53"/>
      <c r="AN141" s="53"/>
      <c r="AO141" s="53"/>
      <c r="AP141" s="53"/>
      <c r="AQ141" s="53"/>
      <c r="AR141" s="53"/>
      <c r="AS141" s="53"/>
      <c r="AT141" s="53"/>
      <c r="AU141" s="53"/>
      <c r="AV141" s="53"/>
      <c r="AW141" s="53"/>
      <c r="AX141" s="53"/>
      <c r="AY141" s="50"/>
      <c r="AZ141" s="53"/>
      <c r="BA141" s="53"/>
      <c r="BB141" s="53"/>
      <c r="BC141" s="53"/>
      <c r="BD141" s="53"/>
      <c r="BE141" s="50"/>
      <c r="BF141" s="50"/>
      <c r="BG141" s="53"/>
      <c r="BH141" s="53"/>
      <c r="BI141" s="53"/>
      <c r="BJ141" s="53"/>
      <c r="BK141" s="53"/>
      <c r="BL141" s="53"/>
      <c r="BM141" s="53"/>
      <c r="BN141" s="53"/>
      <c r="BO141" s="53"/>
      <c r="BP141" s="53"/>
      <c r="BQ141" s="53"/>
      <c r="BR141" s="53"/>
      <c r="BS141" s="53"/>
      <c r="BT141" s="54">
        <f t="shared" ref="BT141:BT143" si="34">SUM(F141:BS141)</f>
        <v>0</v>
      </c>
    </row>
    <row r="142" spans="3:72" x14ac:dyDescent="0.25">
      <c r="C142" s="78"/>
      <c r="D142" s="35"/>
      <c r="E142" s="35"/>
      <c r="F142" s="53"/>
      <c r="G142" s="53"/>
      <c r="H142" s="53"/>
      <c r="I142" s="53"/>
      <c r="J142" s="53"/>
      <c r="K142" s="53"/>
      <c r="L142" s="50"/>
      <c r="M142" s="53"/>
      <c r="N142" s="53"/>
      <c r="O142" s="53"/>
      <c r="P142" s="53"/>
      <c r="Q142" s="53"/>
      <c r="R142" s="53"/>
      <c r="S142" s="53"/>
      <c r="T142" s="53"/>
      <c r="U142" s="53"/>
      <c r="V142" s="50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  <c r="AL142" s="53"/>
      <c r="AM142" s="53"/>
      <c r="AN142" s="53"/>
      <c r="AO142" s="53"/>
      <c r="AP142" s="53"/>
      <c r="AQ142" s="53"/>
      <c r="AR142" s="53"/>
      <c r="AS142" s="53"/>
      <c r="AT142" s="53"/>
      <c r="AU142" s="53"/>
      <c r="AV142" s="53"/>
      <c r="AW142" s="53"/>
      <c r="AX142" s="53"/>
      <c r="AY142" s="50"/>
      <c r="AZ142" s="53"/>
      <c r="BA142" s="53"/>
      <c r="BB142" s="53"/>
      <c r="BC142" s="53"/>
      <c r="BD142" s="53"/>
      <c r="BE142" s="50"/>
      <c r="BF142" s="50"/>
      <c r="BG142" s="53"/>
      <c r="BH142" s="53"/>
      <c r="BI142" s="53"/>
      <c r="BJ142" s="53"/>
      <c r="BK142" s="53"/>
      <c r="BL142" s="53"/>
      <c r="BM142" s="53"/>
      <c r="BN142" s="53"/>
      <c r="BO142" s="53"/>
      <c r="BP142" s="53"/>
      <c r="BQ142" s="53"/>
      <c r="BR142" s="53"/>
      <c r="BS142" s="53"/>
      <c r="BT142" s="54">
        <f t="shared" si="34"/>
        <v>0</v>
      </c>
    </row>
    <row r="143" spans="3:72" ht="15.75" thickBot="1" x14ac:dyDescent="0.3">
      <c r="C143" s="78"/>
      <c r="D143" s="35"/>
      <c r="E143" s="35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0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  <c r="AL143" s="53"/>
      <c r="AM143" s="53"/>
      <c r="AN143" s="53"/>
      <c r="AO143" s="53"/>
      <c r="AP143" s="53"/>
      <c r="AQ143" s="53"/>
      <c r="AR143" s="53"/>
      <c r="AS143" s="53"/>
      <c r="AT143" s="53"/>
      <c r="AU143" s="53"/>
      <c r="AV143" s="53"/>
      <c r="AW143" s="53"/>
      <c r="AX143" s="53"/>
      <c r="AY143" s="50"/>
      <c r="AZ143" s="53"/>
      <c r="BA143" s="53"/>
      <c r="BB143" s="53"/>
      <c r="BC143" s="53"/>
      <c r="BD143" s="53"/>
      <c r="BE143" s="50"/>
      <c r="BF143" s="50"/>
      <c r="BG143" s="53"/>
      <c r="BH143" s="53"/>
      <c r="BI143" s="53"/>
      <c r="BJ143" s="53"/>
      <c r="BK143" s="53"/>
      <c r="BL143" s="53"/>
      <c r="BM143" s="53"/>
      <c r="BN143" s="53"/>
      <c r="BO143" s="53"/>
      <c r="BP143" s="53"/>
      <c r="BQ143" s="53"/>
      <c r="BR143" s="53"/>
      <c r="BT143" s="54">
        <f t="shared" si="34"/>
        <v>0</v>
      </c>
    </row>
    <row r="144" spans="3:72" x14ac:dyDescent="0.25">
      <c r="C144" s="88"/>
      <c r="D144" s="77"/>
      <c r="E144" s="33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50"/>
      <c r="AL144" s="50"/>
      <c r="AM144" s="50"/>
      <c r="AN144" s="50"/>
      <c r="AO144" s="50"/>
      <c r="AP144" s="50"/>
      <c r="AQ144" s="50"/>
      <c r="AR144" s="50"/>
      <c r="AS144" s="50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  <c r="BF144" s="50"/>
      <c r="BG144" s="50"/>
      <c r="BH144" s="50"/>
      <c r="BI144" s="50"/>
      <c r="BJ144" s="50"/>
      <c r="BK144" s="50"/>
      <c r="BL144" s="50"/>
      <c r="BM144" s="50"/>
      <c r="BN144" s="50"/>
      <c r="BO144" s="50"/>
      <c r="BP144" s="50"/>
      <c r="BQ144" s="50"/>
      <c r="BR144" s="50"/>
      <c r="BS144" s="53"/>
      <c r="BT144" s="51">
        <f>SUM(F144:BS144)</f>
        <v>0</v>
      </c>
    </row>
    <row r="145" spans="3:72" x14ac:dyDescent="0.25">
      <c r="C145" s="78"/>
      <c r="D145" s="62"/>
      <c r="F145" s="53"/>
      <c r="G145" s="53"/>
      <c r="H145" s="53"/>
      <c r="I145" s="53"/>
      <c r="J145" s="53"/>
      <c r="K145" s="53"/>
      <c r="L145" s="50"/>
      <c r="M145" s="53"/>
      <c r="N145" s="53"/>
      <c r="O145" s="53"/>
      <c r="P145" s="53"/>
      <c r="Q145" s="53"/>
      <c r="R145" s="53"/>
      <c r="S145" s="53"/>
      <c r="T145" s="53"/>
      <c r="U145" s="53"/>
      <c r="V145" s="50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3"/>
      <c r="AL145" s="53"/>
      <c r="AM145" s="53"/>
      <c r="AN145" s="53"/>
      <c r="AO145" s="53"/>
      <c r="AP145" s="53"/>
      <c r="AQ145" s="53"/>
      <c r="AR145" s="53"/>
      <c r="AS145" s="53"/>
      <c r="AT145" s="53"/>
      <c r="AU145" s="53"/>
      <c r="AV145" s="53"/>
      <c r="AW145" s="53"/>
      <c r="AX145" s="53"/>
      <c r="AY145" s="50"/>
      <c r="AZ145" s="53"/>
      <c r="BA145" s="53"/>
      <c r="BB145" s="53"/>
      <c r="BC145" s="53"/>
      <c r="BD145" s="53"/>
      <c r="BE145" s="50"/>
      <c r="BF145" s="50"/>
      <c r="BG145" s="53"/>
      <c r="BH145" s="53"/>
      <c r="BI145" s="53"/>
      <c r="BJ145" s="53"/>
      <c r="BK145" s="53"/>
      <c r="BL145" s="53"/>
      <c r="BM145" s="53"/>
      <c r="BN145" s="53"/>
      <c r="BO145" s="53"/>
      <c r="BP145" s="53"/>
      <c r="BQ145" s="53"/>
      <c r="BR145" s="53"/>
      <c r="BS145" s="53"/>
      <c r="BT145" s="54">
        <f t="shared" ref="BT145:BT147" si="35">SUM(F145:BS145)</f>
        <v>0</v>
      </c>
    </row>
    <row r="146" spans="3:72" x14ac:dyDescent="0.25">
      <c r="C146" s="78"/>
      <c r="D146" s="35"/>
      <c r="E146" s="35"/>
      <c r="F146" s="53"/>
      <c r="G146" s="53"/>
      <c r="H146" s="53"/>
      <c r="I146" s="53"/>
      <c r="J146" s="53"/>
      <c r="K146" s="53"/>
      <c r="L146" s="50"/>
      <c r="M146" s="53"/>
      <c r="N146" s="53"/>
      <c r="O146" s="53"/>
      <c r="P146" s="53"/>
      <c r="Q146" s="53"/>
      <c r="R146" s="53"/>
      <c r="S146" s="53"/>
      <c r="T146" s="53"/>
      <c r="U146" s="53"/>
      <c r="V146" s="50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3"/>
      <c r="AL146" s="53"/>
      <c r="AM146" s="53"/>
      <c r="AN146" s="53"/>
      <c r="AO146" s="53"/>
      <c r="AP146" s="53"/>
      <c r="AQ146" s="53"/>
      <c r="AR146" s="53"/>
      <c r="AS146" s="53"/>
      <c r="AT146" s="53"/>
      <c r="AU146" s="53"/>
      <c r="AV146" s="53"/>
      <c r="AW146" s="53"/>
      <c r="AX146" s="53"/>
      <c r="AY146" s="50"/>
      <c r="AZ146" s="53"/>
      <c r="BA146" s="53"/>
      <c r="BB146" s="53"/>
      <c r="BC146" s="53"/>
      <c r="BD146" s="53"/>
      <c r="BE146" s="50"/>
      <c r="BF146" s="50"/>
      <c r="BG146" s="53"/>
      <c r="BH146" s="53"/>
      <c r="BI146" s="53"/>
      <c r="BJ146" s="53"/>
      <c r="BK146" s="53"/>
      <c r="BL146" s="53"/>
      <c r="BM146" s="53"/>
      <c r="BN146" s="53"/>
      <c r="BO146" s="53"/>
      <c r="BP146" s="53"/>
      <c r="BQ146" s="53"/>
      <c r="BR146" s="53"/>
      <c r="BS146" s="53"/>
      <c r="BT146" s="54">
        <f t="shared" si="35"/>
        <v>0</v>
      </c>
    </row>
    <row r="147" spans="3:72" ht="15.75" thickBot="1" x14ac:dyDescent="0.3">
      <c r="C147" s="78"/>
      <c r="D147" s="35"/>
      <c r="E147" s="35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0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3"/>
      <c r="AL147" s="53"/>
      <c r="AM147" s="53"/>
      <c r="AN147" s="53"/>
      <c r="AO147" s="53"/>
      <c r="AP147" s="53"/>
      <c r="AQ147" s="53"/>
      <c r="AR147" s="53"/>
      <c r="AS147" s="53"/>
      <c r="AT147" s="53"/>
      <c r="AU147" s="53"/>
      <c r="AV147" s="53"/>
      <c r="AW147" s="53"/>
      <c r="AX147" s="53"/>
      <c r="AY147" s="50"/>
      <c r="AZ147" s="53"/>
      <c r="BA147" s="53"/>
      <c r="BB147" s="53"/>
      <c r="BC147" s="53"/>
      <c r="BD147" s="53"/>
      <c r="BE147" s="50"/>
      <c r="BF147" s="50"/>
      <c r="BG147" s="53"/>
      <c r="BH147" s="53"/>
      <c r="BI147" s="53"/>
      <c r="BJ147" s="53"/>
      <c r="BK147" s="53"/>
      <c r="BL147" s="53"/>
      <c r="BM147" s="53"/>
      <c r="BN147" s="53"/>
      <c r="BO147" s="53"/>
      <c r="BP147" s="53"/>
      <c r="BQ147" s="53"/>
      <c r="BR147" s="53"/>
      <c r="BT147" s="54">
        <f t="shared" si="35"/>
        <v>0</v>
      </c>
    </row>
    <row r="148" spans="3:72" x14ac:dyDescent="0.25">
      <c r="C148" s="88"/>
      <c r="D148" s="77"/>
      <c r="E148" s="33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50"/>
      <c r="AL148" s="50"/>
      <c r="AM148" s="50"/>
      <c r="AN148" s="50"/>
      <c r="AO148" s="50"/>
      <c r="AP148" s="50"/>
      <c r="AQ148" s="50"/>
      <c r="AR148" s="50"/>
      <c r="AS148" s="50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  <c r="BF148" s="50"/>
      <c r="BG148" s="50"/>
      <c r="BH148" s="50"/>
      <c r="BI148" s="50"/>
      <c r="BJ148" s="50"/>
      <c r="BK148" s="50"/>
      <c r="BL148" s="50"/>
      <c r="BM148" s="50"/>
      <c r="BN148" s="50"/>
      <c r="BO148" s="50"/>
      <c r="BP148" s="50"/>
      <c r="BQ148" s="50"/>
      <c r="BR148" s="50"/>
      <c r="BS148" s="53"/>
      <c r="BT148" s="51">
        <f>SUM(F148:BS148)</f>
        <v>0</v>
      </c>
    </row>
    <row r="149" spans="3:72" x14ac:dyDescent="0.25">
      <c r="C149" s="78"/>
      <c r="D149" s="62"/>
      <c r="F149" s="53"/>
      <c r="G149" s="53"/>
      <c r="H149" s="53"/>
      <c r="I149" s="53"/>
      <c r="J149" s="53"/>
      <c r="K149" s="53"/>
      <c r="L149" s="50"/>
      <c r="M149" s="53"/>
      <c r="N149" s="53"/>
      <c r="O149" s="53"/>
      <c r="P149" s="53"/>
      <c r="Q149" s="53"/>
      <c r="R149" s="53"/>
      <c r="S149" s="53"/>
      <c r="T149" s="53"/>
      <c r="U149" s="53"/>
      <c r="V149" s="50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3"/>
      <c r="AL149" s="53"/>
      <c r="AM149" s="53"/>
      <c r="AN149" s="53"/>
      <c r="AO149" s="53"/>
      <c r="AP149" s="53"/>
      <c r="AQ149" s="53"/>
      <c r="AR149" s="53"/>
      <c r="AS149" s="53"/>
      <c r="AT149" s="53"/>
      <c r="AU149" s="53"/>
      <c r="AV149" s="53"/>
      <c r="AW149" s="53"/>
      <c r="AX149" s="53"/>
      <c r="AY149" s="50"/>
      <c r="AZ149" s="53"/>
      <c r="BA149" s="53"/>
      <c r="BB149" s="53"/>
      <c r="BC149" s="53"/>
      <c r="BD149" s="53"/>
      <c r="BE149" s="50"/>
      <c r="BF149" s="50"/>
      <c r="BG149" s="53"/>
      <c r="BH149" s="53"/>
      <c r="BI149" s="53"/>
      <c r="BJ149" s="53"/>
      <c r="BK149" s="53"/>
      <c r="BL149" s="53"/>
      <c r="BM149" s="53"/>
      <c r="BN149" s="53"/>
      <c r="BO149" s="53"/>
      <c r="BP149" s="53"/>
      <c r="BQ149" s="53"/>
      <c r="BR149" s="53"/>
      <c r="BS149" s="53"/>
      <c r="BT149" s="54">
        <f t="shared" ref="BT149:BT151" si="36">SUM(F149:BS149)</f>
        <v>0</v>
      </c>
    </row>
    <row r="150" spans="3:72" x14ac:dyDescent="0.25">
      <c r="C150" s="78"/>
      <c r="D150" s="35"/>
      <c r="E150" s="35"/>
      <c r="F150" s="53"/>
      <c r="G150" s="53"/>
      <c r="H150" s="53"/>
      <c r="I150" s="53"/>
      <c r="J150" s="53"/>
      <c r="K150" s="53"/>
      <c r="L150" s="50"/>
      <c r="M150" s="53"/>
      <c r="N150" s="53"/>
      <c r="O150" s="53"/>
      <c r="P150" s="53"/>
      <c r="Q150" s="53"/>
      <c r="R150" s="53"/>
      <c r="S150" s="53"/>
      <c r="T150" s="53"/>
      <c r="U150" s="53"/>
      <c r="V150" s="50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3"/>
      <c r="AL150" s="53"/>
      <c r="AM150" s="53"/>
      <c r="AN150" s="53"/>
      <c r="AO150" s="53"/>
      <c r="AP150" s="53"/>
      <c r="AQ150" s="53"/>
      <c r="AR150" s="53"/>
      <c r="AS150" s="53"/>
      <c r="AT150" s="53"/>
      <c r="AU150" s="53"/>
      <c r="AV150" s="53"/>
      <c r="AW150" s="53"/>
      <c r="AX150" s="53"/>
      <c r="AY150" s="50"/>
      <c r="AZ150" s="53"/>
      <c r="BA150" s="53"/>
      <c r="BB150" s="53"/>
      <c r="BC150" s="53"/>
      <c r="BD150" s="53"/>
      <c r="BE150" s="50"/>
      <c r="BF150" s="50"/>
      <c r="BG150" s="53"/>
      <c r="BH150" s="53"/>
      <c r="BI150" s="53"/>
      <c r="BJ150" s="53"/>
      <c r="BK150" s="53"/>
      <c r="BL150" s="53"/>
      <c r="BM150" s="53"/>
      <c r="BN150" s="53"/>
      <c r="BO150" s="53"/>
      <c r="BP150" s="53"/>
      <c r="BQ150" s="53"/>
      <c r="BR150" s="53"/>
      <c r="BS150" s="53"/>
      <c r="BT150" s="54">
        <f t="shared" si="36"/>
        <v>0</v>
      </c>
    </row>
    <row r="151" spans="3:72" ht="15.75" thickBot="1" x14ac:dyDescent="0.3">
      <c r="C151" s="78"/>
      <c r="D151" s="35"/>
      <c r="E151" s="35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0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3"/>
      <c r="AL151" s="53"/>
      <c r="AM151" s="53"/>
      <c r="AN151" s="53"/>
      <c r="AO151" s="53"/>
      <c r="AP151" s="53"/>
      <c r="AQ151" s="53"/>
      <c r="AR151" s="53"/>
      <c r="AS151" s="53"/>
      <c r="AT151" s="53"/>
      <c r="AU151" s="53"/>
      <c r="AV151" s="53"/>
      <c r="AW151" s="53"/>
      <c r="AX151" s="53"/>
      <c r="AY151" s="50"/>
      <c r="AZ151" s="53"/>
      <c r="BA151" s="53"/>
      <c r="BB151" s="53"/>
      <c r="BC151" s="53"/>
      <c r="BD151" s="53"/>
      <c r="BE151" s="50"/>
      <c r="BF151" s="50"/>
      <c r="BG151" s="53"/>
      <c r="BH151" s="53"/>
      <c r="BI151" s="53"/>
      <c r="BJ151" s="53"/>
      <c r="BK151" s="53"/>
      <c r="BL151" s="53"/>
      <c r="BM151" s="53"/>
      <c r="BN151" s="53"/>
      <c r="BO151" s="53"/>
      <c r="BP151" s="53"/>
      <c r="BQ151" s="53"/>
      <c r="BR151" s="53"/>
      <c r="BT151" s="54">
        <f t="shared" si="36"/>
        <v>0</v>
      </c>
    </row>
    <row r="152" spans="3:72" x14ac:dyDescent="0.25">
      <c r="C152" s="88"/>
      <c r="D152" s="77"/>
      <c r="E152" s="33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50"/>
      <c r="AL152" s="50"/>
      <c r="AM152" s="50"/>
      <c r="AN152" s="50"/>
      <c r="AO152" s="50"/>
      <c r="AP152" s="50"/>
      <c r="AQ152" s="50"/>
      <c r="AR152" s="50"/>
      <c r="AS152" s="50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  <c r="BF152" s="50"/>
      <c r="BG152" s="50"/>
      <c r="BH152" s="50"/>
      <c r="BI152" s="50"/>
      <c r="BJ152" s="50"/>
      <c r="BK152" s="50"/>
      <c r="BL152" s="50"/>
      <c r="BM152" s="50"/>
      <c r="BN152" s="50"/>
      <c r="BO152" s="50"/>
      <c r="BP152" s="50"/>
      <c r="BQ152" s="50"/>
      <c r="BR152" s="50"/>
      <c r="BS152" s="53"/>
      <c r="BT152" s="51">
        <f>SUM(F152:BS152)</f>
        <v>0</v>
      </c>
    </row>
    <row r="153" spans="3:72" x14ac:dyDescent="0.25">
      <c r="C153" s="78"/>
      <c r="D153" s="62"/>
      <c r="F153" s="53"/>
      <c r="G153" s="53"/>
      <c r="H153" s="53"/>
      <c r="I153" s="53"/>
      <c r="J153" s="53"/>
      <c r="K153" s="53"/>
      <c r="L153" s="50"/>
      <c r="M153" s="53"/>
      <c r="N153" s="53"/>
      <c r="O153" s="53"/>
      <c r="P153" s="53"/>
      <c r="Q153" s="53"/>
      <c r="R153" s="53"/>
      <c r="S153" s="53"/>
      <c r="T153" s="53"/>
      <c r="U153" s="53"/>
      <c r="V153" s="50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3"/>
      <c r="AL153" s="53"/>
      <c r="AM153" s="53"/>
      <c r="AN153" s="53"/>
      <c r="AO153" s="53"/>
      <c r="AP153" s="53"/>
      <c r="AQ153" s="53"/>
      <c r="AR153" s="53"/>
      <c r="AS153" s="53"/>
      <c r="AT153" s="53"/>
      <c r="AU153" s="53"/>
      <c r="AV153" s="53"/>
      <c r="AW153" s="53"/>
      <c r="AX153" s="53"/>
      <c r="AY153" s="50"/>
      <c r="AZ153" s="53"/>
      <c r="BA153" s="53"/>
      <c r="BB153" s="53"/>
      <c r="BC153" s="53"/>
      <c r="BD153" s="53"/>
      <c r="BE153" s="50"/>
      <c r="BF153" s="50"/>
      <c r="BG153" s="53"/>
      <c r="BH153" s="53"/>
      <c r="BI153" s="53"/>
      <c r="BJ153" s="53"/>
      <c r="BK153" s="53"/>
      <c r="BL153" s="53"/>
      <c r="BM153" s="53"/>
      <c r="BN153" s="53"/>
      <c r="BO153" s="53"/>
      <c r="BP153" s="53"/>
      <c r="BQ153" s="53"/>
      <c r="BR153" s="53"/>
      <c r="BS153" s="53"/>
      <c r="BT153" s="54">
        <f t="shared" ref="BT153:BT155" si="37">SUM(F153:BS153)</f>
        <v>0</v>
      </c>
    </row>
    <row r="154" spans="3:72" x14ac:dyDescent="0.25">
      <c r="C154" s="78"/>
      <c r="D154" s="35"/>
      <c r="E154" s="35"/>
      <c r="F154" s="53"/>
      <c r="G154" s="53"/>
      <c r="H154" s="53"/>
      <c r="I154" s="53"/>
      <c r="J154" s="53"/>
      <c r="K154" s="53"/>
      <c r="L154" s="50"/>
      <c r="M154" s="53"/>
      <c r="N154" s="53"/>
      <c r="O154" s="53"/>
      <c r="P154" s="53"/>
      <c r="Q154" s="53"/>
      <c r="R154" s="53"/>
      <c r="S154" s="53"/>
      <c r="T154" s="53"/>
      <c r="U154" s="53"/>
      <c r="V154" s="50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53"/>
      <c r="AL154" s="53"/>
      <c r="AM154" s="53"/>
      <c r="AN154" s="53"/>
      <c r="AO154" s="53"/>
      <c r="AP154" s="53"/>
      <c r="AQ154" s="53"/>
      <c r="AR154" s="53"/>
      <c r="AS154" s="53"/>
      <c r="AT154" s="53"/>
      <c r="AU154" s="53"/>
      <c r="AV154" s="53"/>
      <c r="AW154" s="53"/>
      <c r="AX154" s="53"/>
      <c r="AY154" s="50"/>
      <c r="AZ154" s="53"/>
      <c r="BA154" s="53"/>
      <c r="BB154" s="53"/>
      <c r="BC154" s="53"/>
      <c r="BD154" s="53"/>
      <c r="BE154" s="50"/>
      <c r="BF154" s="50"/>
      <c r="BG154" s="53"/>
      <c r="BH154" s="53"/>
      <c r="BI154" s="53"/>
      <c r="BJ154" s="53"/>
      <c r="BK154" s="53"/>
      <c r="BL154" s="53"/>
      <c r="BM154" s="53"/>
      <c r="BN154" s="53"/>
      <c r="BO154" s="53"/>
      <c r="BP154" s="53"/>
      <c r="BQ154" s="53"/>
      <c r="BR154" s="53"/>
      <c r="BS154" s="53"/>
      <c r="BT154" s="54">
        <f t="shared" si="37"/>
        <v>0</v>
      </c>
    </row>
    <row r="155" spans="3:72" ht="15.75" thickBot="1" x14ac:dyDescent="0.3">
      <c r="C155" s="78"/>
      <c r="D155" s="35"/>
      <c r="E155" s="35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0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53"/>
      <c r="AL155" s="53"/>
      <c r="AM155" s="53"/>
      <c r="AN155" s="53"/>
      <c r="AO155" s="53"/>
      <c r="AP155" s="53"/>
      <c r="AQ155" s="53"/>
      <c r="AR155" s="53"/>
      <c r="AS155" s="53"/>
      <c r="AT155" s="53"/>
      <c r="AU155" s="53"/>
      <c r="AV155" s="53"/>
      <c r="AW155" s="53"/>
      <c r="AX155" s="53"/>
      <c r="AY155" s="50"/>
      <c r="AZ155" s="53"/>
      <c r="BA155" s="53"/>
      <c r="BB155" s="53"/>
      <c r="BC155" s="53"/>
      <c r="BD155" s="53"/>
      <c r="BE155" s="50"/>
      <c r="BF155" s="50"/>
      <c r="BG155" s="53"/>
      <c r="BH155" s="53"/>
      <c r="BI155" s="53"/>
      <c r="BJ155" s="53"/>
      <c r="BK155" s="53"/>
      <c r="BL155" s="53"/>
      <c r="BM155" s="53"/>
      <c r="BN155" s="53"/>
      <c r="BO155" s="53"/>
      <c r="BP155" s="53"/>
      <c r="BQ155" s="53"/>
      <c r="BR155" s="53"/>
      <c r="BT155" s="54">
        <f t="shared" si="37"/>
        <v>0</v>
      </c>
    </row>
    <row r="156" spans="3:72" x14ac:dyDescent="0.25">
      <c r="C156" s="88"/>
      <c r="D156" s="77"/>
      <c r="E156" s="33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50"/>
      <c r="AL156" s="50"/>
      <c r="AM156" s="50"/>
      <c r="AN156" s="50"/>
      <c r="AO156" s="50"/>
      <c r="AP156" s="50"/>
      <c r="AQ156" s="50"/>
      <c r="AR156" s="50"/>
      <c r="AS156" s="50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  <c r="BF156" s="50"/>
      <c r="BG156" s="50"/>
      <c r="BH156" s="50"/>
      <c r="BI156" s="50"/>
      <c r="BJ156" s="50"/>
      <c r="BK156" s="50"/>
      <c r="BL156" s="50"/>
      <c r="BM156" s="50"/>
      <c r="BN156" s="50"/>
      <c r="BO156" s="50"/>
      <c r="BP156" s="50"/>
      <c r="BQ156" s="50"/>
      <c r="BR156" s="50"/>
      <c r="BS156" s="53"/>
      <c r="BT156" s="51">
        <f>SUM(F156:BS156)</f>
        <v>0</v>
      </c>
    </row>
    <row r="157" spans="3:72" x14ac:dyDescent="0.25">
      <c r="C157" s="78"/>
      <c r="D157" s="62"/>
      <c r="F157" s="53"/>
      <c r="G157" s="53"/>
      <c r="H157" s="53"/>
      <c r="I157" s="53"/>
      <c r="J157" s="53"/>
      <c r="K157" s="53"/>
      <c r="L157" s="50"/>
      <c r="M157" s="53"/>
      <c r="N157" s="53"/>
      <c r="O157" s="53"/>
      <c r="P157" s="53"/>
      <c r="Q157" s="53"/>
      <c r="R157" s="53"/>
      <c r="S157" s="53"/>
      <c r="T157" s="53"/>
      <c r="U157" s="53"/>
      <c r="V157" s="50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53"/>
      <c r="AL157" s="53"/>
      <c r="AM157" s="53"/>
      <c r="AN157" s="53"/>
      <c r="AO157" s="53"/>
      <c r="AP157" s="53"/>
      <c r="AQ157" s="53"/>
      <c r="AR157" s="53"/>
      <c r="AS157" s="53"/>
      <c r="AT157" s="53"/>
      <c r="AU157" s="53"/>
      <c r="AV157" s="53"/>
      <c r="AW157" s="53"/>
      <c r="AX157" s="53"/>
      <c r="AY157" s="50"/>
      <c r="AZ157" s="53"/>
      <c r="BA157" s="53"/>
      <c r="BB157" s="53"/>
      <c r="BC157" s="53"/>
      <c r="BD157" s="53"/>
      <c r="BE157" s="50"/>
      <c r="BF157" s="50"/>
      <c r="BG157" s="53"/>
      <c r="BH157" s="53"/>
      <c r="BI157" s="53"/>
      <c r="BJ157" s="53"/>
      <c r="BK157" s="53"/>
      <c r="BL157" s="53"/>
      <c r="BM157" s="53"/>
      <c r="BN157" s="53"/>
      <c r="BO157" s="53"/>
      <c r="BP157" s="53"/>
      <c r="BQ157" s="53"/>
      <c r="BR157" s="53"/>
      <c r="BS157" s="53"/>
      <c r="BT157" s="54">
        <f t="shared" ref="BT157:BT159" si="38">SUM(F157:BS157)</f>
        <v>0</v>
      </c>
    </row>
    <row r="158" spans="3:72" x14ac:dyDescent="0.25">
      <c r="C158" s="78"/>
      <c r="D158" s="35"/>
      <c r="E158" s="35"/>
      <c r="F158" s="53"/>
      <c r="G158" s="53"/>
      <c r="H158" s="53"/>
      <c r="I158" s="53"/>
      <c r="J158" s="53"/>
      <c r="K158" s="53"/>
      <c r="L158" s="50"/>
      <c r="M158" s="53"/>
      <c r="N158" s="53"/>
      <c r="O158" s="53"/>
      <c r="P158" s="53"/>
      <c r="Q158" s="53"/>
      <c r="R158" s="53"/>
      <c r="S158" s="53"/>
      <c r="T158" s="53"/>
      <c r="U158" s="53"/>
      <c r="V158" s="50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3"/>
      <c r="AL158" s="53"/>
      <c r="AM158" s="53"/>
      <c r="AN158" s="53"/>
      <c r="AO158" s="53"/>
      <c r="AP158" s="53"/>
      <c r="AQ158" s="53"/>
      <c r="AR158" s="53"/>
      <c r="AS158" s="53"/>
      <c r="AT158" s="53"/>
      <c r="AU158" s="53"/>
      <c r="AV158" s="53"/>
      <c r="AW158" s="53"/>
      <c r="AX158" s="53"/>
      <c r="AY158" s="50"/>
      <c r="AZ158" s="53"/>
      <c r="BA158" s="53"/>
      <c r="BB158" s="53"/>
      <c r="BC158" s="53"/>
      <c r="BD158" s="53"/>
      <c r="BE158" s="50"/>
      <c r="BF158" s="50"/>
      <c r="BG158" s="53"/>
      <c r="BH158" s="53"/>
      <c r="BI158" s="53"/>
      <c r="BJ158" s="53"/>
      <c r="BK158" s="53"/>
      <c r="BL158" s="53"/>
      <c r="BM158" s="53"/>
      <c r="BN158" s="53"/>
      <c r="BO158" s="53"/>
      <c r="BP158" s="53"/>
      <c r="BQ158" s="53"/>
      <c r="BR158" s="53"/>
      <c r="BS158" s="53"/>
      <c r="BT158" s="54">
        <f t="shared" si="38"/>
        <v>0</v>
      </c>
    </row>
    <row r="159" spans="3:72" ht="15.75" thickBot="1" x14ac:dyDescent="0.3">
      <c r="C159" s="78"/>
      <c r="D159" s="35"/>
      <c r="E159" s="35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0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3"/>
      <c r="AL159" s="53"/>
      <c r="AM159" s="53"/>
      <c r="AN159" s="53"/>
      <c r="AO159" s="53"/>
      <c r="AP159" s="53"/>
      <c r="AQ159" s="53"/>
      <c r="AR159" s="53"/>
      <c r="AS159" s="53"/>
      <c r="AT159" s="53"/>
      <c r="AU159" s="53"/>
      <c r="AV159" s="53"/>
      <c r="AW159" s="53"/>
      <c r="AX159" s="53"/>
      <c r="AY159" s="50"/>
      <c r="AZ159" s="53"/>
      <c r="BA159" s="53"/>
      <c r="BB159" s="53"/>
      <c r="BC159" s="53"/>
      <c r="BD159" s="53"/>
      <c r="BE159" s="50"/>
      <c r="BF159" s="50"/>
      <c r="BG159" s="53"/>
      <c r="BH159" s="53"/>
      <c r="BI159" s="53"/>
      <c r="BJ159" s="53"/>
      <c r="BK159" s="53"/>
      <c r="BL159" s="53"/>
      <c r="BM159" s="53"/>
      <c r="BN159" s="53"/>
      <c r="BO159" s="53"/>
      <c r="BP159" s="53"/>
      <c r="BQ159" s="53"/>
      <c r="BR159" s="53"/>
      <c r="BT159" s="54">
        <f t="shared" si="38"/>
        <v>0</v>
      </c>
    </row>
    <row r="160" spans="3:72" x14ac:dyDescent="0.25">
      <c r="C160" s="88"/>
      <c r="D160" s="77"/>
      <c r="E160" s="33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50"/>
      <c r="AL160" s="50"/>
      <c r="AM160" s="50"/>
      <c r="AN160" s="50"/>
      <c r="AO160" s="50"/>
      <c r="AP160" s="50"/>
      <c r="AQ160" s="50"/>
      <c r="AR160" s="50"/>
      <c r="AS160" s="50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  <c r="BF160" s="50"/>
      <c r="BG160" s="50"/>
      <c r="BH160" s="50"/>
      <c r="BI160" s="50"/>
      <c r="BJ160" s="50"/>
      <c r="BK160" s="50"/>
      <c r="BL160" s="50"/>
      <c r="BM160" s="50"/>
      <c r="BN160" s="50"/>
      <c r="BO160" s="50"/>
      <c r="BP160" s="50"/>
      <c r="BQ160" s="50"/>
      <c r="BR160" s="50"/>
      <c r="BS160" s="53"/>
      <c r="BT160" s="51">
        <f>SUM(F160:BS160)</f>
        <v>0</v>
      </c>
    </row>
    <row r="161" spans="3:72" x14ac:dyDescent="0.25">
      <c r="C161" s="78"/>
      <c r="D161" s="62"/>
      <c r="F161" s="53"/>
      <c r="G161" s="53"/>
      <c r="H161" s="53"/>
      <c r="I161" s="53"/>
      <c r="J161" s="53"/>
      <c r="K161" s="53"/>
      <c r="L161" s="50"/>
      <c r="M161" s="53"/>
      <c r="N161" s="53"/>
      <c r="O161" s="53"/>
      <c r="P161" s="53"/>
      <c r="Q161" s="53"/>
      <c r="R161" s="53"/>
      <c r="S161" s="53"/>
      <c r="T161" s="53"/>
      <c r="U161" s="53"/>
      <c r="V161" s="50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  <c r="AL161" s="53"/>
      <c r="AM161" s="53"/>
      <c r="AN161" s="53"/>
      <c r="AO161" s="53"/>
      <c r="AP161" s="53"/>
      <c r="AQ161" s="53"/>
      <c r="AR161" s="53"/>
      <c r="AS161" s="53"/>
      <c r="AT161" s="53"/>
      <c r="AU161" s="53"/>
      <c r="AV161" s="53"/>
      <c r="AW161" s="53"/>
      <c r="AX161" s="53"/>
      <c r="AY161" s="50"/>
      <c r="AZ161" s="53"/>
      <c r="BA161" s="53"/>
      <c r="BB161" s="53"/>
      <c r="BC161" s="53"/>
      <c r="BD161" s="53"/>
      <c r="BE161" s="50"/>
      <c r="BF161" s="50"/>
      <c r="BG161" s="53"/>
      <c r="BH161" s="53"/>
      <c r="BI161" s="53"/>
      <c r="BJ161" s="53"/>
      <c r="BK161" s="53"/>
      <c r="BL161" s="53"/>
      <c r="BM161" s="53"/>
      <c r="BN161" s="53"/>
      <c r="BO161" s="53"/>
      <c r="BP161" s="53"/>
      <c r="BQ161" s="53"/>
      <c r="BR161" s="53"/>
      <c r="BS161" s="53"/>
      <c r="BT161" s="54">
        <f t="shared" ref="BT161:BT163" si="39">SUM(F161:BS161)</f>
        <v>0</v>
      </c>
    </row>
    <row r="162" spans="3:72" x14ac:dyDescent="0.25">
      <c r="C162" s="78"/>
      <c r="D162" s="35"/>
      <c r="E162" s="35"/>
      <c r="F162" s="53"/>
      <c r="G162" s="53"/>
      <c r="H162" s="53"/>
      <c r="I162" s="53"/>
      <c r="J162" s="53"/>
      <c r="K162" s="53"/>
      <c r="L162" s="50"/>
      <c r="M162" s="53"/>
      <c r="N162" s="53"/>
      <c r="O162" s="53"/>
      <c r="P162" s="53"/>
      <c r="Q162" s="53"/>
      <c r="R162" s="53"/>
      <c r="S162" s="53"/>
      <c r="T162" s="53"/>
      <c r="U162" s="53"/>
      <c r="V162" s="50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53"/>
      <c r="AL162" s="53"/>
      <c r="AM162" s="53"/>
      <c r="AN162" s="53"/>
      <c r="AO162" s="53"/>
      <c r="AP162" s="53"/>
      <c r="AQ162" s="53"/>
      <c r="AR162" s="53"/>
      <c r="AS162" s="53"/>
      <c r="AT162" s="53"/>
      <c r="AU162" s="53"/>
      <c r="AV162" s="53"/>
      <c r="AW162" s="53"/>
      <c r="AX162" s="53"/>
      <c r="AY162" s="50"/>
      <c r="AZ162" s="53"/>
      <c r="BA162" s="53"/>
      <c r="BB162" s="53"/>
      <c r="BC162" s="53"/>
      <c r="BD162" s="53"/>
      <c r="BE162" s="50"/>
      <c r="BF162" s="50"/>
      <c r="BG162" s="53"/>
      <c r="BH162" s="53"/>
      <c r="BI162" s="53"/>
      <c r="BJ162" s="53"/>
      <c r="BK162" s="53"/>
      <c r="BL162" s="53"/>
      <c r="BM162" s="53"/>
      <c r="BN162" s="53"/>
      <c r="BO162" s="53"/>
      <c r="BP162" s="53"/>
      <c r="BQ162" s="53"/>
      <c r="BR162" s="53"/>
      <c r="BS162" s="53"/>
      <c r="BT162" s="54">
        <f t="shared" si="39"/>
        <v>0</v>
      </c>
    </row>
    <row r="163" spans="3:72" ht="15.75" thickBot="1" x14ac:dyDescent="0.3">
      <c r="C163" s="78"/>
      <c r="D163" s="35"/>
      <c r="E163" s="35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0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53"/>
      <c r="AL163" s="53"/>
      <c r="AM163" s="53"/>
      <c r="AN163" s="53"/>
      <c r="AO163" s="53"/>
      <c r="AP163" s="53"/>
      <c r="AQ163" s="53"/>
      <c r="AR163" s="53"/>
      <c r="AS163" s="53"/>
      <c r="AT163" s="53"/>
      <c r="AU163" s="53"/>
      <c r="AV163" s="53"/>
      <c r="AW163" s="53"/>
      <c r="AX163" s="53"/>
      <c r="AY163" s="50"/>
      <c r="AZ163" s="53"/>
      <c r="BA163" s="53"/>
      <c r="BB163" s="53"/>
      <c r="BC163" s="53"/>
      <c r="BD163" s="53"/>
      <c r="BE163" s="50"/>
      <c r="BF163" s="50"/>
      <c r="BG163" s="53"/>
      <c r="BH163" s="53"/>
      <c r="BI163" s="53"/>
      <c r="BJ163" s="53"/>
      <c r="BK163" s="53"/>
      <c r="BL163" s="53"/>
      <c r="BM163" s="53"/>
      <c r="BN163" s="53"/>
      <c r="BO163" s="53"/>
      <c r="BP163" s="53"/>
      <c r="BQ163" s="53"/>
      <c r="BR163" s="53"/>
      <c r="BT163" s="54">
        <f t="shared" si="39"/>
        <v>0</v>
      </c>
    </row>
    <row r="164" spans="3:72" x14ac:dyDescent="0.25">
      <c r="C164" s="88"/>
      <c r="D164" s="77"/>
      <c r="E164" s="33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50"/>
      <c r="AL164" s="50"/>
      <c r="AM164" s="50"/>
      <c r="AN164" s="50"/>
      <c r="AO164" s="50"/>
      <c r="AP164" s="50"/>
      <c r="AQ164" s="50"/>
      <c r="AR164" s="50"/>
      <c r="AS164" s="50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  <c r="BF164" s="50"/>
      <c r="BG164" s="50"/>
      <c r="BH164" s="50"/>
      <c r="BI164" s="50"/>
      <c r="BJ164" s="50"/>
      <c r="BK164" s="50"/>
      <c r="BL164" s="50"/>
      <c r="BM164" s="50"/>
      <c r="BN164" s="50"/>
      <c r="BO164" s="50"/>
      <c r="BP164" s="50"/>
      <c r="BQ164" s="50"/>
      <c r="BR164" s="50"/>
      <c r="BS164" s="53"/>
      <c r="BT164" s="51">
        <f>SUM(F164:BS164)</f>
        <v>0</v>
      </c>
    </row>
    <row r="165" spans="3:72" x14ac:dyDescent="0.25">
      <c r="C165" s="78"/>
      <c r="D165" s="62"/>
      <c r="F165" s="53"/>
      <c r="G165" s="53"/>
      <c r="H165" s="53"/>
      <c r="I165" s="53"/>
      <c r="J165" s="53"/>
      <c r="K165" s="53"/>
      <c r="L165" s="50"/>
      <c r="M165" s="53"/>
      <c r="N165" s="53"/>
      <c r="O165" s="53"/>
      <c r="P165" s="53"/>
      <c r="Q165" s="53"/>
      <c r="R165" s="53"/>
      <c r="S165" s="53"/>
      <c r="T165" s="53"/>
      <c r="U165" s="53"/>
      <c r="V165" s="50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3"/>
      <c r="AL165" s="53"/>
      <c r="AM165" s="53"/>
      <c r="AN165" s="53"/>
      <c r="AO165" s="53"/>
      <c r="AP165" s="53"/>
      <c r="AQ165" s="53"/>
      <c r="AR165" s="53"/>
      <c r="AS165" s="53"/>
      <c r="AT165" s="53"/>
      <c r="AU165" s="53"/>
      <c r="AV165" s="53"/>
      <c r="AW165" s="53"/>
      <c r="AX165" s="53"/>
      <c r="AY165" s="50"/>
      <c r="AZ165" s="53"/>
      <c r="BA165" s="53"/>
      <c r="BB165" s="53"/>
      <c r="BC165" s="53"/>
      <c r="BD165" s="53"/>
      <c r="BE165" s="50"/>
      <c r="BF165" s="50"/>
      <c r="BG165" s="53"/>
      <c r="BH165" s="53"/>
      <c r="BI165" s="53"/>
      <c r="BJ165" s="53"/>
      <c r="BK165" s="53"/>
      <c r="BL165" s="53"/>
      <c r="BM165" s="53"/>
      <c r="BN165" s="53"/>
      <c r="BO165" s="53"/>
      <c r="BP165" s="53"/>
      <c r="BQ165" s="53"/>
      <c r="BR165" s="53"/>
      <c r="BS165" s="53"/>
      <c r="BT165" s="54">
        <f t="shared" ref="BT165:BT167" si="40">SUM(F165:BS165)</f>
        <v>0</v>
      </c>
    </row>
    <row r="166" spans="3:72" x14ac:dyDescent="0.25">
      <c r="C166" s="78"/>
      <c r="D166" s="35"/>
      <c r="E166" s="35"/>
      <c r="F166" s="53"/>
      <c r="G166" s="53"/>
      <c r="H166" s="53"/>
      <c r="I166" s="53"/>
      <c r="J166" s="53"/>
      <c r="K166" s="53"/>
      <c r="L166" s="50"/>
      <c r="M166" s="53"/>
      <c r="N166" s="53"/>
      <c r="O166" s="53"/>
      <c r="P166" s="53"/>
      <c r="Q166" s="53"/>
      <c r="R166" s="53"/>
      <c r="S166" s="53"/>
      <c r="T166" s="53"/>
      <c r="U166" s="53"/>
      <c r="V166" s="50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3"/>
      <c r="AL166" s="53"/>
      <c r="AM166" s="53"/>
      <c r="AN166" s="53"/>
      <c r="AO166" s="53"/>
      <c r="AP166" s="53"/>
      <c r="AQ166" s="53"/>
      <c r="AR166" s="53"/>
      <c r="AS166" s="53"/>
      <c r="AT166" s="53"/>
      <c r="AU166" s="53"/>
      <c r="AV166" s="53"/>
      <c r="AW166" s="53"/>
      <c r="AX166" s="53"/>
      <c r="AY166" s="50"/>
      <c r="AZ166" s="53"/>
      <c r="BA166" s="53"/>
      <c r="BB166" s="53"/>
      <c r="BC166" s="53"/>
      <c r="BD166" s="53"/>
      <c r="BE166" s="50"/>
      <c r="BF166" s="50"/>
      <c r="BG166" s="53"/>
      <c r="BH166" s="53"/>
      <c r="BI166" s="53"/>
      <c r="BJ166" s="53"/>
      <c r="BK166" s="53"/>
      <c r="BL166" s="53"/>
      <c r="BM166" s="53"/>
      <c r="BN166" s="53"/>
      <c r="BO166" s="53"/>
      <c r="BP166" s="53"/>
      <c r="BQ166" s="53"/>
      <c r="BR166" s="53"/>
      <c r="BS166" s="53"/>
      <c r="BT166" s="54">
        <f t="shared" si="40"/>
        <v>0</v>
      </c>
    </row>
    <row r="167" spans="3:72" ht="15.75" thickBot="1" x14ac:dyDescent="0.3">
      <c r="C167" s="78"/>
      <c r="D167" s="35"/>
      <c r="E167" s="35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0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53"/>
      <c r="AL167" s="53"/>
      <c r="AM167" s="53"/>
      <c r="AN167" s="53"/>
      <c r="AO167" s="53"/>
      <c r="AP167" s="53"/>
      <c r="AQ167" s="53"/>
      <c r="AR167" s="53"/>
      <c r="AS167" s="53"/>
      <c r="AT167" s="53"/>
      <c r="AU167" s="53"/>
      <c r="AV167" s="53"/>
      <c r="AW167" s="53"/>
      <c r="AX167" s="53"/>
      <c r="AY167" s="50"/>
      <c r="AZ167" s="53"/>
      <c r="BA167" s="53"/>
      <c r="BB167" s="53"/>
      <c r="BC167" s="53"/>
      <c r="BD167" s="53"/>
      <c r="BE167" s="50"/>
      <c r="BF167" s="50"/>
      <c r="BG167" s="53"/>
      <c r="BH167" s="53"/>
      <c r="BI167" s="53"/>
      <c r="BJ167" s="53"/>
      <c r="BK167" s="53"/>
      <c r="BL167" s="53"/>
      <c r="BM167" s="53"/>
      <c r="BN167" s="53"/>
      <c r="BO167" s="53"/>
      <c r="BP167" s="53"/>
      <c r="BQ167" s="53"/>
      <c r="BR167" s="53"/>
      <c r="BT167" s="54">
        <f t="shared" si="40"/>
        <v>0</v>
      </c>
    </row>
    <row r="168" spans="3:72" x14ac:dyDescent="0.25">
      <c r="C168" s="88"/>
      <c r="D168" s="77"/>
      <c r="E168" s="33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50"/>
      <c r="AL168" s="50"/>
      <c r="AM168" s="50"/>
      <c r="AN168" s="50"/>
      <c r="AO168" s="50"/>
      <c r="AP168" s="50"/>
      <c r="AQ168" s="50"/>
      <c r="AR168" s="50"/>
      <c r="AS168" s="50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  <c r="BF168" s="50"/>
      <c r="BG168" s="50"/>
      <c r="BH168" s="50"/>
      <c r="BI168" s="50"/>
      <c r="BJ168" s="50"/>
      <c r="BK168" s="50"/>
      <c r="BL168" s="50"/>
      <c r="BM168" s="50"/>
      <c r="BN168" s="50"/>
      <c r="BO168" s="50"/>
      <c r="BP168" s="50"/>
      <c r="BQ168" s="50"/>
      <c r="BR168" s="50"/>
      <c r="BS168" s="53"/>
      <c r="BT168" s="51">
        <f>SUM(F168:BS168)</f>
        <v>0</v>
      </c>
    </row>
    <row r="169" spans="3:72" x14ac:dyDescent="0.25">
      <c r="C169" s="78"/>
      <c r="D169" s="62"/>
      <c r="F169" s="53"/>
      <c r="G169" s="53"/>
      <c r="H169" s="53"/>
      <c r="I169" s="53"/>
      <c r="J169" s="53"/>
      <c r="K169" s="53"/>
      <c r="L169" s="50"/>
      <c r="M169" s="53"/>
      <c r="N169" s="53"/>
      <c r="O169" s="53"/>
      <c r="P169" s="53"/>
      <c r="Q169" s="53"/>
      <c r="R169" s="53"/>
      <c r="S169" s="53"/>
      <c r="T169" s="53"/>
      <c r="U169" s="53"/>
      <c r="V169" s="50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3"/>
      <c r="AL169" s="53"/>
      <c r="AM169" s="53"/>
      <c r="AN169" s="53"/>
      <c r="AO169" s="53"/>
      <c r="AP169" s="53"/>
      <c r="AQ169" s="53"/>
      <c r="AR169" s="53"/>
      <c r="AS169" s="53"/>
      <c r="AT169" s="53"/>
      <c r="AU169" s="53"/>
      <c r="AV169" s="53"/>
      <c r="AW169" s="53"/>
      <c r="AX169" s="53"/>
      <c r="AY169" s="50"/>
      <c r="AZ169" s="53"/>
      <c r="BA169" s="53"/>
      <c r="BB169" s="53"/>
      <c r="BC169" s="53"/>
      <c r="BD169" s="53"/>
      <c r="BE169" s="50"/>
      <c r="BF169" s="50"/>
      <c r="BG169" s="53"/>
      <c r="BH169" s="53"/>
      <c r="BI169" s="53"/>
      <c r="BJ169" s="53"/>
      <c r="BK169" s="53"/>
      <c r="BL169" s="53"/>
      <c r="BM169" s="53"/>
      <c r="BN169" s="53"/>
      <c r="BO169" s="53"/>
      <c r="BP169" s="53"/>
      <c r="BQ169" s="53"/>
      <c r="BR169" s="53"/>
      <c r="BS169" s="53"/>
      <c r="BT169" s="54">
        <f t="shared" ref="BT169:BT171" si="41">SUM(F169:BS169)</f>
        <v>0</v>
      </c>
    </row>
    <row r="170" spans="3:72" x14ac:dyDescent="0.25">
      <c r="C170" s="78"/>
      <c r="D170" s="35"/>
      <c r="E170" s="35"/>
      <c r="F170" s="53"/>
      <c r="G170" s="53"/>
      <c r="H170" s="53"/>
      <c r="I170" s="53"/>
      <c r="J170" s="53"/>
      <c r="K170" s="53"/>
      <c r="L170" s="50"/>
      <c r="M170" s="53"/>
      <c r="N170" s="53"/>
      <c r="O170" s="53"/>
      <c r="P170" s="53"/>
      <c r="Q170" s="53"/>
      <c r="R170" s="53"/>
      <c r="S170" s="53"/>
      <c r="T170" s="53"/>
      <c r="U170" s="53"/>
      <c r="V170" s="50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53"/>
      <c r="AL170" s="53"/>
      <c r="AM170" s="53"/>
      <c r="AN170" s="53"/>
      <c r="AO170" s="53"/>
      <c r="AP170" s="53"/>
      <c r="AQ170" s="53"/>
      <c r="AR170" s="53"/>
      <c r="AS170" s="53"/>
      <c r="AT170" s="53"/>
      <c r="AU170" s="53"/>
      <c r="AV170" s="53"/>
      <c r="AW170" s="53"/>
      <c r="AX170" s="53"/>
      <c r="AY170" s="50"/>
      <c r="AZ170" s="53"/>
      <c r="BA170" s="53"/>
      <c r="BB170" s="53"/>
      <c r="BC170" s="53"/>
      <c r="BD170" s="53"/>
      <c r="BE170" s="50"/>
      <c r="BF170" s="50"/>
      <c r="BG170" s="53"/>
      <c r="BH170" s="53"/>
      <c r="BI170" s="53"/>
      <c r="BJ170" s="53"/>
      <c r="BK170" s="53"/>
      <c r="BL170" s="53"/>
      <c r="BM170" s="53"/>
      <c r="BN170" s="53"/>
      <c r="BO170" s="53"/>
      <c r="BP170" s="53"/>
      <c r="BQ170" s="53"/>
      <c r="BR170" s="53"/>
      <c r="BS170" s="53"/>
      <c r="BT170" s="54">
        <f t="shared" si="41"/>
        <v>0</v>
      </c>
    </row>
    <row r="171" spans="3:72" ht="15.75" thickBot="1" x14ac:dyDescent="0.3">
      <c r="C171" s="78"/>
      <c r="D171" s="35"/>
      <c r="E171" s="35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0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/>
      <c r="AJ171" s="53"/>
      <c r="AK171" s="53"/>
      <c r="AL171" s="53"/>
      <c r="AM171" s="53"/>
      <c r="AN171" s="53"/>
      <c r="AO171" s="53"/>
      <c r="AP171" s="53"/>
      <c r="AQ171" s="53"/>
      <c r="AR171" s="53"/>
      <c r="AS171" s="53"/>
      <c r="AT171" s="53"/>
      <c r="AU171" s="53"/>
      <c r="AV171" s="53"/>
      <c r="AW171" s="53"/>
      <c r="AX171" s="53"/>
      <c r="AY171" s="50"/>
      <c r="AZ171" s="53"/>
      <c r="BA171" s="53"/>
      <c r="BB171" s="53"/>
      <c r="BC171" s="53"/>
      <c r="BD171" s="53"/>
      <c r="BE171" s="50"/>
      <c r="BF171" s="50"/>
      <c r="BG171" s="53"/>
      <c r="BH171" s="53"/>
      <c r="BI171" s="53"/>
      <c r="BJ171" s="53"/>
      <c r="BK171" s="53"/>
      <c r="BL171" s="53"/>
      <c r="BM171" s="53"/>
      <c r="BN171" s="53"/>
      <c r="BO171" s="53"/>
      <c r="BP171" s="53"/>
      <c r="BQ171" s="53"/>
      <c r="BR171" s="53"/>
      <c r="BT171" s="54">
        <f t="shared" si="41"/>
        <v>0</v>
      </c>
    </row>
    <row r="172" spans="3:72" x14ac:dyDescent="0.25">
      <c r="C172" s="88"/>
      <c r="D172" s="77"/>
      <c r="E172" s="33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50"/>
      <c r="AM172" s="50"/>
      <c r="AN172" s="50"/>
      <c r="AO172" s="50"/>
      <c r="AP172" s="50"/>
      <c r="AQ172" s="50"/>
      <c r="AR172" s="50"/>
      <c r="AS172" s="50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  <c r="BF172" s="50"/>
      <c r="BG172" s="50"/>
      <c r="BH172" s="50"/>
      <c r="BI172" s="50"/>
      <c r="BJ172" s="50"/>
      <c r="BK172" s="50"/>
      <c r="BL172" s="50"/>
      <c r="BM172" s="50"/>
      <c r="BN172" s="50"/>
      <c r="BO172" s="50"/>
      <c r="BP172" s="50"/>
      <c r="BQ172" s="50"/>
      <c r="BR172" s="50"/>
      <c r="BS172" s="53"/>
      <c r="BT172" s="51">
        <f>SUM(F172:BS172)</f>
        <v>0</v>
      </c>
    </row>
    <row r="173" spans="3:72" x14ac:dyDescent="0.25">
      <c r="C173" s="78"/>
      <c r="D173" s="62"/>
      <c r="F173" s="53"/>
      <c r="G173" s="53"/>
      <c r="H173" s="53"/>
      <c r="I173" s="53"/>
      <c r="J173" s="53"/>
      <c r="K173" s="53"/>
      <c r="L173" s="50"/>
      <c r="M173" s="53"/>
      <c r="N173" s="53"/>
      <c r="O173" s="53"/>
      <c r="P173" s="53"/>
      <c r="Q173" s="53"/>
      <c r="R173" s="53"/>
      <c r="S173" s="53"/>
      <c r="T173" s="53"/>
      <c r="U173" s="53"/>
      <c r="V173" s="50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3"/>
      <c r="AL173" s="53"/>
      <c r="AM173" s="53"/>
      <c r="AN173" s="53"/>
      <c r="AO173" s="53"/>
      <c r="AP173" s="53"/>
      <c r="AQ173" s="53"/>
      <c r="AR173" s="53"/>
      <c r="AS173" s="53"/>
      <c r="AT173" s="53"/>
      <c r="AU173" s="53"/>
      <c r="AV173" s="53"/>
      <c r="AW173" s="53"/>
      <c r="AX173" s="53"/>
      <c r="AY173" s="50"/>
      <c r="AZ173" s="53"/>
      <c r="BA173" s="53"/>
      <c r="BB173" s="53"/>
      <c r="BC173" s="53"/>
      <c r="BD173" s="53"/>
      <c r="BE173" s="50"/>
      <c r="BF173" s="50"/>
      <c r="BG173" s="53"/>
      <c r="BH173" s="53"/>
      <c r="BI173" s="53"/>
      <c r="BJ173" s="53"/>
      <c r="BK173" s="53"/>
      <c r="BL173" s="53"/>
      <c r="BM173" s="53"/>
      <c r="BN173" s="53"/>
      <c r="BO173" s="53"/>
      <c r="BP173" s="53"/>
      <c r="BQ173" s="53"/>
      <c r="BR173" s="53"/>
      <c r="BS173" s="53"/>
      <c r="BT173" s="54">
        <f t="shared" ref="BT173:BT175" si="42">SUM(F173:BS173)</f>
        <v>0</v>
      </c>
    </row>
    <row r="174" spans="3:72" x14ac:dyDescent="0.25">
      <c r="C174" s="78"/>
      <c r="D174" s="35"/>
      <c r="E174" s="35"/>
      <c r="F174" s="53"/>
      <c r="G174" s="53"/>
      <c r="H174" s="53"/>
      <c r="I174" s="53"/>
      <c r="J174" s="53"/>
      <c r="K174" s="53"/>
      <c r="L174" s="50"/>
      <c r="M174" s="53"/>
      <c r="N174" s="53"/>
      <c r="O174" s="53"/>
      <c r="P174" s="53"/>
      <c r="Q174" s="53"/>
      <c r="R174" s="53"/>
      <c r="S174" s="53"/>
      <c r="T174" s="53"/>
      <c r="U174" s="53"/>
      <c r="V174" s="50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3"/>
      <c r="AL174" s="53"/>
      <c r="AM174" s="53"/>
      <c r="AN174" s="53"/>
      <c r="AO174" s="53"/>
      <c r="AP174" s="53"/>
      <c r="AQ174" s="53"/>
      <c r="AR174" s="53"/>
      <c r="AS174" s="53"/>
      <c r="AT174" s="53"/>
      <c r="AU174" s="53"/>
      <c r="AV174" s="53"/>
      <c r="AW174" s="53"/>
      <c r="AX174" s="53"/>
      <c r="AY174" s="50"/>
      <c r="AZ174" s="53"/>
      <c r="BA174" s="53"/>
      <c r="BB174" s="53"/>
      <c r="BC174" s="53"/>
      <c r="BD174" s="53"/>
      <c r="BE174" s="50"/>
      <c r="BF174" s="50"/>
      <c r="BG174" s="53"/>
      <c r="BH174" s="53"/>
      <c r="BI174" s="53"/>
      <c r="BJ174" s="53"/>
      <c r="BK174" s="53"/>
      <c r="BL174" s="53"/>
      <c r="BM174" s="53"/>
      <c r="BN174" s="53"/>
      <c r="BO174" s="53"/>
      <c r="BP174" s="53"/>
      <c r="BQ174" s="53"/>
      <c r="BR174" s="53"/>
      <c r="BS174" s="53"/>
      <c r="BT174" s="54">
        <f t="shared" si="42"/>
        <v>0</v>
      </c>
    </row>
    <row r="175" spans="3:72" ht="15.75" thickBot="1" x14ac:dyDescent="0.3">
      <c r="C175" s="78"/>
      <c r="D175" s="35"/>
      <c r="E175" s="35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0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53"/>
      <c r="AL175" s="53"/>
      <c r="AM175" s="53"/>
      <c r="AN175" s="53"/>
      <c r="AO175" s="53"/>
      <c r="AP175" s="53"/>
      <c r="AQ175" s="53"/>
      <c r="AR175" s="53"/>
      <c r="AS175" s="53"/>
      <c r="AT175" s="53"/>
      <c r="AU175" s="53"/>
      <c r="AV175" s="53"/>
      <c r="AW175" s="53"/>
      <c r="AX175" s="53"/>
      <c r="AY175" s="50"/>
      <c r="AZ175" s="53"/>
      <c r="BA175" s="53"/>
      <c r="BB175" s="53"/>
      <c r="BC175" s="53"/>
      <c r="BD175" s="53"/>
      <c r="BE175" s="50"/>
      <c r="BF175" s="50"/>
      <c r="BG175" s="53"/>
      <c r="BH175" s="53"/>
      <c r="BI175" s="53"/>
      <c r="BJ175" s="53"/>
      <c r="BK175" s="53"/>
      <c r="BL175" s="53"/>
      <c r="BM175" s="53"/>
      <c r="BN175" s="53"/>
      <c r="BO175" s="53"/>
      <c r="BP175" s="53"/>
      <c r="BQ175" s="53"/>
      <c r="BR175" s="53"/>
      <c r="BT175" s="54">
        <f t="shared" si="42"/>
        <v>0</v>
      </c>
    </row>
    <row r="176" spans="3:72" x14ac:dyDescent="0.25">
      <c r="C176" s="88"/>
      <c r="D176" s="77"/>
      <c r="E176" s="33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50"/>
      <c r="AL176" s="50"/>
      <c r="AM176" s="50"/>
      <c r="AN176" s="50"/>
      <c r="AO176" s="50"/>
      <c r="AP176" s="50"/>
      <c r="AQ176" s="50"/>
      <c r="AR176" s="50"/>
      <c r="AS176" s="50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  <c r="BF176" s="50"/>
      <c r="BG176" s="50"/>
      <c r="BH176" s="50"/>
      <c r="BI176" s="50"/>
      <c r="BJ176" s="50"/>
      <c r="BK176" s="50"/>
      <c r="BL176" s="50"/>
      <c r="BM176" s="50"/>
      <c r="BN176" s="50"/>
      <c r="BO176" s="50"/>
      <c r="BP176" s="50"/>
      <c r="BQ176" s="50"/>
      <c r="BR176" s="50"/>
      <c r="BS176" s="53"/>
      <c r="BT176" s="51">
        <f>SUM(F176:BS176)</f>
        <v>0</v>
      </c>
    </row>
    <row r="177" spans="3:72" x14ac:dyDescent="0.25">
      <c r="C177" s="78"/>
      <c r="D177" s="62"/>
      <c r="F177" s="53"/>
      <c r="G177" s="53"/>
      <c r="H177" s="53"/>
      <c r="I177" s="53"/>
      <c r="J177" s="53"/>
      <c r="K177" s="53"/>
      <c r="L177" s="50"/>
      <c r="M177" s="53"/>
      <c r="N177" s="53"/>
      <c r="O177" s="53"/>
      <c r="P177" s="53"/>
      <c r="Q177" s="53"/>
      <c r="R177" s="53"/>
      <c r="S177" s="53"/>
      <c r="T177" s="53"/>
      <c r="U177" s="53"/>
      <c r="V177" s="50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53"/>
      <c r="AL177" s="53"/>
      <c r="AM177" s="53"/>
      <c r="AN177" s="53"/>
      <c r="AO177" s="53"/>
      <c r="AP177" s="53"/>
      <c r="AQ177" s="53"/>
      <c r="AR177" s="53"/>
      <c r="AS177" s="53"/>
      <c r="AT177" s="53"/>
      <c r="AU177" s="53"/>
      <c r="AV177" s="53"/>
      <c r="AW177" s="53"/>
      <c r="AX177" s="53"/>
      <c r="AY177" s="50"/>
      <c r="AZ177" s="53"/>
      <c r="BA177" s="53"/>
      <c r="BB177" s="53"/>
      <c r="BC177" s="53"/>
      <c r="BD177" s="53"/>
      <c r="BE177" s="50"/>
      <c r="BF177" s="50"/>
      <c r="BG177" s="53"/>
      <c r="BH177" s="53"/>
      <c r="BI177" s="53"/>
      <c r="BJ177" s="53"/>
      <c r="BK177" s="53"/>
      <c r="BL177" s="53"/>
      <c r="BM177" s="53"/>
      <c r="BN177" s="53"/>
      <c r="BO177" s="53"/>
      <c r="BP177" s="53"/>
      <c r="BQ177" s="53"/>
      <c r="BR177" s="53"/>
      <c r="BS177" s="53"/>
      <c r="BT177" s="54">
        <f t="shared" ref="BT177:BT179" si="43">SUM(F177:BS177)</f>
        <v>0</v>
      </c>
    </row>
    <row r="178" spans="3:72" x14ac:dyDescent="0.25">
      <c r="C178" s="78"/>
      <c r="D178" s="35"/>
      <c r="E178" s="35"/>
      <c r="F178" s="53"/>
      <c r="G178" s="53"/>
      <c r="H178" s="53"/>
      <c r="I178" s="53"/>
      <c r="J178" s="53"/>
      <c r="K178" s="53"/>
      <c r="L178" s="50"/>
      <c r="M178" s="53"/>
      <c r="N178" s="53"/>
      <c r="O178" s="53"/>
      <c r="P178" s="53"/>
      <c r="Q178" s="53"/>
      <c r="R178" s="53"/>
      <c r="S178" s="53"/>
      <c r="T178" s="53"/>
      <c r="U178" s="53"/>
      <c r="V178" s="50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  <c r="AJ178" s="53"/>
      <c r="AK178" s="53"/>
      <c r="AL178" s="53"/>
      <c r="AM178" s="53"/>
      <c r="AN178" s="53"/>
      <c r="AO178" s="53"/>
      <c r="AP178" s="53"/>
      <c r="AQ178" s="53"/>
      <c r="AR178" s="53"/>
      <c r="AS178" s="53"/>
      <c r="AT178" s="53"/>
      <c r="AU178" s="53"/>
      <c r="AV178" s="53"/>
      <c r="AW178" s="53"/>
      <c r="AX178" s="53"/>
      <c r="AY178" s="50"/>
      <c r="AZ178" s="53"/>
      <c r="BA178" s="53"/>
      <c r="BB178" s="53"/>
      <c r="BC178" s="53"/>
      <c r="BD178" s="53"/>
      <c r="BE178" s="50"/>
      <c r="BF178" s="50"/>
      <c r="BG178" s="53"/>
      <c r="BH178" s="53"/>
      <c r="BI178" s="53"/>
      <c r="BJ178" s="53"/>
      <c r="BK178" s="53"/>
      <c r="BL178" s="53"/>
      <c r="BM178" s="53"/>
      <c r="BN178" s="53"/>
      <c r="BO178" s="53"/>
      <c r="BP178" s="53"/>
      <c r="BQ178" s="53"/>
      <c r="BR178" s="53"/>
      <c r="BS178" s="53"/>
      <c r="BT178" s="54">
        <f t="shared" si="43"/>
        <v>0</v>
      </c>
    </row>
    <row r="179" spans="3:72" ht="15.75" thickBot="1" x14ac:dyDescent="0.3">
      <c r="C179" s="78"/>
      <c r="D179" s="35"/>
      <c r="E179" s="35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0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3"/>
      <c r="AL179" s="53"/>
      <c r="AM179" s="53"/>
      <c r="AN179" s="53"/>
      <c r="AO179" s="53"/>
      <c r="AP179" s="53"/>
      <c r="AQ179" s="53"/>
      <c r="AR179" s="53"/>
      <c r="AS179" s="53"/>
      <c r="AT179" s="53"/>
      <c r="AU179" s="53"/>
      <c r="AV179" s="53"/>
      <c r="AW179" s="53"/>
      <c r="AX179" s="53"/>
      <c r="AY179" s="50"/>
      <c r="AZ179" s="53"/>
      <c r="BA179" s="53"/>
      <c r="BB179" s="53"/>
      <c r="BC179" s="53"/>
      <c r="BD179" s="53"/>
      <c r="BE179" s="50"/>
      <c r="BF179" s="50"/>
      <c r="BG179" s="53"/>
      <c r="BH179" s="53"/>
      <c r="BI179" s="53"/>
      <c r="BJ179" s="53"/>
      <c r="BK179" s="53"/>
      <c r="BL179" s="53"/>
      <c r="BM179" s="53"/>
      <c r="BN179" s="53"/>
      <c r="BO179" s="53"/>
      <c r="BP179" s="53"/>
      <c r="BQ179" s="53"/>
      <c r="BR179" s="53"/>
      <c r="BT179" s="54">
        <f t="shared" si="43"/>
        <v>0</v>
      </c>
    </row>
    <row r="180" spans="3:72" x14ac:dyDescent="0.25">
      <c r="C180" s="88"/>
      <c r="D180" s="77"/>
      <c r="E180" s="33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50"/>
      <c r="AL180" s="50"/>
      <c r="AM180" s="50"/>
      <c r="AN180" s="50"/>
      <c r="AO180" s="50"/>
      <c r="AP180" s="50"/>
      <c r="AQ180" s="50"/>
      <c r="AR180" s="50"/>
      <c r="AS180" s="50"/>
      <c r="AT180" s="50"/>
      <c r="AU180" s="50"/>
      <c r="AV180" s="50"/>
      <c r="AW180" s="50"/>
      <c r="AX180" s="50"/>
      <c r="AY180" s="50"/>
      <c r="AZ180" s="50"/>
      <c r="BA180" s="50"/>
      <c r="BB180" s="50"/>
      <c r="BC180" s="50"/>
      <c r="BD180" s="50"/>
      <c r="BE180" s="50"/>
      <c r="BF180" s="50"/>
      <c r="BG180" s="50"/>
      <c r="BH180" s="50"/>
      <c r="BI180" s="50"/>
      <c r="BJ180" s="50"/>
      <c r="BK180" s="50"/>
      <c r="BL180" s="50"/>
      <c r="BM180" s="50"/>
      <c r="BN180" s="50"/>
      <c r="BO180" s="50"/>
      <c r="BP180" s="50"/>
      <c r="BQ180" s="50"/>
      <c r="BR180" s="50"/>
      <c r="BS180" s="53"/>
      <c r="BT180" s="51">
        <f>SUM(F180:BS180)</f>
        <v>0</v>
      </c>
    </row>
    <row r="181" spans="3:72" x14ac:dyDescent="0.25">
      <c r="C181" s="78"/>
      <c r="D181" s="62"/>
      <c r="F181" s="53"/>
      <c r="G181" s="53"/>
      <c r="H181" s="53"/>
      <c r="I181" s="53"/>
      <c r="J181" s="53"/>
      <c r="K181" s="53"/>
      <c r="L181" s="50"/>
      <c r="M181" s="53"/>
      <c r="N181" s="53"/>
      <c r="O181" s="53"/>
      <c r="P181" s="53"/>
      <c r="Q181" s="53"/>
      <c r="R181" s="53"/>
      <c r="S181" s="53"/>
      <c r="T181" s="53"/>
      <c r="U181" s="53"/>
      <c r="V181" s="50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53"/>
      <c r="AL181" s="53"/>
      <c r="AM181" s="53"/>
      <c r="AN181" s="53"/>
      <c r="AO181" s="53"/>
      <c r="AP181" s="53"/>
      <c r="AQ181" s="53"/>
      <c r="AR181" s="53"/>
      <c r="AS181" s="53"/>
      <c r="AT181" s="53"/>
      <c r="AU181" s="53"/>
      <c r="AV181" s="53"/>
      <c r="AW181" s="53"/>
      <c r="AX181" s="53"/>
      <c r="AY181" s="50"/>
      <c r="AZ181" s="53"/>
      <c r="BA181" s="53"/>
      <c r="BB181" s="53"/>
      <c r="BC181" s="53"/>
      <c r="BD181" s="53"/>
      <c r="BE181" s="50"/>
      <c r="BF181" s="50"/>
      <c r="BG181" s="53"/>
      <c r="BH181" s="53"/>
      <c r="BI181" s="53"/>
      <c r="BJ181" s="53"/>
      <c r="BK181" s="53"/>
      <c r="BL181" s="53"/>
      <c r="BM181" s="53"/>
      <c r="BN181" s="53"/>
      <c r="BO181" s="53"/>
      <c r="BP181" s="53"/>
      <c r="BQ181" s="53"/>
      <c r="BR181" s="53"/>
      <c r="BS181" s="53"/>
      <c r="BT181" s="54">
        <f t="shared" ref="BT181:BT183" si="44">SUM(F181:BS181)</f>
        <v>0</v>
      </c>
    </row>
    <row r="182" spans="3:72" x14ac:dyDescent="0.25">
      <c r="C182" s="78"/>
      <c r="D182" s="35"/>
      <c r="E182" s="35"/>
      <c r="F182" s="53"/>
      <c r="G182" s="53"/>
      <c r="H182" s="53"/>
      <c r="I182" s="53"/>
      <c r="J182" s="53"/>
      <c r="K182" s="53"/>
      <c r="L182" s="50"/>
      <c r="M182" s="53"/>
      <c r="N182" s="53"/>
      <c r="O182" s="53"/>
      <c r="P182" s="53"/>
      <c r="Q182" s="53"/>
      <c r="R182" s="53"/>
      <c r="S182" s="53"/>
      <c r="T182" s="53"/>
      <c r="U182" s="53"/>
      <c r="V182" s="50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53"/>
      <c r="AL182" s="53"/>
      <c r="AM182" s="53"/>
      <c r="AN182" s="53"/>
      <c r="AO182" s="53"/>
      <c r="AP182" s="53"/>
      <c r="AQ182" s="53"/>
      <c r="AR182" s="53"/>
      <c r="AS182" s="53"/>
      <c r="AT182" s="53"/>
      <c r="AU182" s="53"/>
      <c r="AV182" s="53"/>
      <c r="AW182" s="53"/>
      <c r="AX182" s="53"/>
      <c r="AY182" s="50"/>
      <c r="AZ182" s="53"/>
      <c r="BA182" s="53"/>
      <c r="BB182" s="53"/>
      <c r="BC182" s="53"/>
      <c r="BD182" s="53"/>
      <c r="BE182" s="50"/>
      <c r="BF182" s="50"/>
      <c r="BG182" s="53"/>
      <c r="BH182" s="53"/>
      <c r="BI182" s="53"/>
      <c r="BJ182" s="53"/>
      <c r="BK182" s="53"/>
      <c r="BL182" s="53"/>
      <c r="BM182" s="53"/>
      <c r="BN182" s="53"/>
      <c r="BO182" s="53"/>
      <c r="BP182" s="53"/>
      <c r="BQ182" s="53"/>
      <c r="BR182" s="53"/>
      <c r="BS182" s="53"/>
      <c r="BT182" s="54">
        <f t="shared" si="44"/>
        <v>0</v>
      </c>
    </row>
    <row r="183" spans="3:72" x14ac:dyDescent="0.25">
      <c r="C183" s="78"/>
      <c r="D183" s="35"/>
      <c r="E183" s="35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0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3"/>
      <c r="AL183" s="53"/>
      <c r="AM183" s="53"/>
      <c r="AN183" s="53"/>
      <c r="AO183" s="53"/>
      <c r="AP183" s="53"/>
      <c r="AQ183" s="53"/>
      <c r="AR183" s="53"/>
      <c r="AS183" s="53"/>
      <c r="AT183" s="53"/>
      <c r="AU183" s="53"/>
      <c r="AV183" s="53"/>
      <c r="AW183" s="53"/>
      <c r="AX183" s="53"/>
      <c r="AY183" s="50"/>
      <c r="AZ183" s="53"/>
      <c r="BA183" s="53"/>
      <c r="BB183" s="53"/>
      <c r="BC183" s="53"/>
      <c r="BD183" s="53"/>
      <c r="BE183" s="50"/>
      <c r="BF183" s="50"/>
      <c r="BG183" s="53"/>
      <c r="BH183" s="53"/>
      <c r="BI183" s="53"/>
      <c r="BJ183" s="53"/>
      <c r="BK183" s="53"/>
      <c r="BL183" s="53"/>
      <c r="BM183" s="53"/>
      <c r="BN183" s="53"/>
      <c r="BO183" s="53"/>
      <c r="BP183" s="53"/>
      <c r="BQ183" s="53"/>
      <c r="BR183" s="53"/>
      <c r="BT183" s="54">
        <f t="shared" si="44"/>
        <v>0</v>
      </c>
    </row>
    <row r="184" spans="3:72" x14ac:dyDescent="0.25">
      <c r="C184" s="31" t="s">
        <v>147</v>
      </c>
      <c r="D184" s="31"/>
    </row>
  </sheetData>
  <dataValidations count="2">
    <dataValidation showInputMessage="1" showErrorMessage="1" sqref="D12 D17 D43 D23:D32 B21:C23"/>
    <dataValidation type="list" allowBlank="1" showInputMessage="1" showErrorMessage="1" sqref="B9:B18">
      <formula1>#REF!</formula1>
    </dataValidation>
  </dataValidation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FY18 Budget Summary-Funding</vt:lpstr>
      <vt:lpstr>2 Month Budget</vt:lpstr>
      <vt:lpstr>Summary</vt:lpstr>
      <vt:lpstr>Staff-Funding Sources %</vt:lpstr>
      <vt:lpstr>'FY18 Budget Summary-Funding'!Print_Area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rlandry</dc:creator>
  <cp:lastModifiedBy>Barry Brooks</cp:lastModifiedBy>
  <cp:lastPrinted>2024-05-14T15:52:38Z</cp:lastPrinted>
  <dcterms:created xsi:type="dcterms:W3CDTF">2015-01-27T19:59:31Z</dcterms:created>
  <dcterms:modified xsi:type="dcterms:W3CDTF">2024-06-10T16:53:58Z</dcterms:modified>
</cp:coreProperties>
</file>